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4.bin" ContentType="application/vnd.openxmlformats-officedocument.spreadsheetml.customProperty"/>
  <Override PartName="/xl/drawings/drawing5.xml" ContentType="application/vnd.openxmlformats-officedocument.drawing+xml"/>
  <Override PartName="/xl/customProperty5.bin" ContentType="application/vnd.openxmlformats-officedocument.spreadsheetml.customProperty"/>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H:\Vertrieb - Kundenordner\TETRA PAK\TENDERMANAGEMENT\Road Freight Europe 2020-2022\"/>
    </mc:Choice>
  </mc:AlternateContent>
  <xr:revisionPtr revIDLastSave="0" documentId="8_{80B9AB1E-6709-459D-A048-2E2E4C8A51AE}" xr6:coauthVersionLast="36" xr6:coauthVersionMax="36" xr10:uidLastSave="{00000000-0000-0000-0000-000000000000}"/>
  <bookViews>
    <workbookView xWindow="0" yWindow="0" windowWidth="19200" windowHeight="6930" tabRatio="875" xr2:uid="{00000000-000D-0000-FFFF-FFFF00000000}"/>
  </bookViews>
  <sheets>
    <sheet name="General info" sheetId="5" r:id="rId1"/>
    <sheet name="Highlight of requirements" sheetId="9" r:id="rId2"/>
    <sheet name="Tetra Pak Invoicing routines" sheetId="13" r:id="rId3"/>
    <sheet name="Fuel surcharge model Road" sheetId="18" r:id="rId4"/>
    <sheet name="Fuel surcharge model Intermodal" sheetId="19" r:id="rId5"/>
    <sheet name="Fuel calculation" sheetId="22" r:id="rId6"/>
    <sheet name="Currency surcharge model" sheetId="21" r:id="rId7"/>
    <sheet name="Tetra Pak goods" sheetId="6" r:id="rId8"/>
    <sheet name="DeLaval goods" sheetId="7" r:id="rId9"/>
  </sheets>
  <externalReferences>
    <externalReference r:id="rId10"/>
    <externalReference r:id="rId11"/>
    <externalReference r:id="rId12"/>
  </externalReferences>
  <definedNames>
    <definedName name="_xlnm._FilterDatabase" localSheetId="2" hidden="1">'Tetra Pak Invoicing routines'!$A$3:$G$3</definedName>
    <definedName name="a" localSheetId="5">#REF!</definedName>
    <definedName name="a">#REF!</definedName>
    <definedName name="actcol" localSheetId="5">#REF!</definedName>
    <definedName name="actcol">#REF!</definedName>
    <definedName name="asdfg" localSheetId="5">#REF!</definedName>
    <definedName name="asdfg">#REF!</definedName>
    <definedName name="asfdsadfsf" localSheetId="5">#REF!</definedName>
    <definedName name="asfdsadfsf">#REF!</definedName>
    <definedName name="cc" localSheetId="5">#REF!</definedName>
    <definedName name="cc">#REF!</definedName>
    <definedName name="cccccccc" localSheetId="5">#REF!</definedName>
    <definedName name="cccccccc">#REF!</definedName>
    <definedName name="cdddd" localSheetId="5">#REF!</definedName>
    <definedName name="cdddd">#REF!</definedName>
    <definedName name="clcnaslkfsfa" localSheetId="5">#REF!</definedName>
    <definedName name="clcnaslkfsfa">#REF!</definedName>
    <definedName name="ColumnGroupId28" localSheetId="5">#REF!</definedName>
    <definedName name="ColumnGroupId28">#REF!</definedName>
    <definedName name="ColumnGroupId29" localSheetId="5">#REF!</definedName>
    <definedName name="ColumnGroupId29">#REF!</definedName>
    <definedName name="ColumnGroupId30" localSheetId="5">#REF!</definedName>
    <definedName name="ColumnGroupId30">#REF!</definedName>
    <definedName name="ColumnGroupId31" localSheetId="5">#REF!</definedName>
    <definedName name="ColumnGroupId31">#REF!</definedName>
    <definedName name="ColumnGroupId32" localSheetId="5">#REF!</definedName>
    <definedName name="ColumnGroupId32">#REF!</definedName>
    <definedName name="ColumnGroupId33" localSheetId="5">#REF!</definedName>
    <definedName name="ColumnGroupId33">#REF!</definedName>
    <definedName name="ColumnGroupId34" localSheetId="5">#REF!</definedName>
    <definedName name="ColumnGroupId34">#REF!</definedName>
    <definedName name="ColumnGroupId35" localSheetId="5">#REF!</definedName>
    <definedName name="ColumnGroupId35">#REF!</definedName>
    <definedName name="ColumnGroupId36" localSheetId="5">#REF!</definedName>
    <definedName name="ColumnGroupId36">#REF!</definedName>
    <definedName name="ColumnGroupId37" localSheetId="5">#REF!</definedName>
    <definedName name="ColumnGroupId37">#REF!</definedName>
    <definedName name="ColumnGroupId38" localSheetId="5">#REF!</definedName>
    <definedName name="ColumnGroupId38">#REF!</definedName>
    <definedName name="ColumnGroupId39" localSheetId="5">#REF!</definedName>
    <definedName name="ColumnGroupId39">#REF!</definedName>
    <definedName name="ColumnId38" localSheetId="5">#REF!</definedName>
    <definedName name="ColumnId38">#REF!</definedName>
    <definedName name="ColumnId39" localSheetId="5">#REF!</definedName>
    <definedName name="ColumnId39">#REF!</definedName>
    <definedName name="ColumnId40" localSheetId="5">#REF!</definedName>
    <definedName name="ColumnId40">#REF!</definedName>
    <definedName name="ColumnId41" localSheetId="5">#REF!</definedName>
    <definedName name="ColumnId41">#REF!</definedName>
    <definedName name="ColumnId42" localSheetId="5">#REF!</definedName>
    <definedName name="ColumnId42">#REF!</definedName>
    <definedName name="ColumnId43" localSheetId="5">#REF!</definedName>
    <definedName name="ColumnId43">#REF!</definedName>
    <definedName name="ColumnId44" localSheetId="5">#REF!</definedName>
    <definedName name="ColumnId44">#REF!</definedName>
    <definedName name="ColumnId45" localSheetId="5">#REF!</definedName>
    <definedName name="ColumnId45">#REF!</definedName>
    <definedName name="ColumnId46" localSheetId="5">#REF!</definedName>
    <definedName name="ColumnId46">#REF!</definedName>
    <definedName name="ColumnId47" localSheetId="5">#REF!</definedName>
    <definedName name="ColumnId47">#REF!</definedName>
    <definedName name="ColumnId48" localSheetId="5">#REF!</definedName>
    <definedName name="ColumnId48">#REF!</definedName>
    <definedName name="ColumnId49" localSheetId="5">#REF!</definedName>
    <definedName name="ColumnId49">#REF!</definedName>
    <definedName name="ColumnId50" localSheetId="5">#REF!</definedName>
    <definedName name="ColumnId50">#REF!</definedName>
    <definedName name="ColumnId51" localSheetId="5">#REF!</definedName>
    <definedName name="ColumnId51">#REF!</definedName>
    <definedName name="ColumnId52" localSheetId="5">#REF!</definedName>
    <definedName name="ColumnId52">#REF!</definedName>
    <definedName name="ColumnId53" localSheetId="5">#REF!</definedName>
    <definedName name="ColumnId53">#REF!</definedName>
    <definedName name="ColumnId54" localSheetId="5">#REF!</definedName>
    <definedName name="ColumnId54">#REF!</definedName>
    <definedName name="ColumnId55" localSheetId="5">#REF!</definedName>
    <definedName name="ColumnId55">#REF!</definedName>
    <definedName name="ColumnId56" localSheetId="5">#REF!</definedName>
    <definedName name="ColumnId56">#REF!</definedName>
    <definedName name="ColumnId57" localSheetId="5">#REF!</definedName>
    <definedName name="ColumnId57">#REF!</definedName>
    <definedName name="ColumnId58" localSheetId="5">#REF!</definedName>
    <definedName name="ColumnId58">#REF!</definedName>
    <definedName name="ColumnId59" localSheetId="5">#REF!</definedName>
    <definedName name="ColumnId59">#REF!</definedName>
    <definedName name="ColumnId60" localSheetId="5">#REF!</definedName>
    <definedName name="ColumnId60">#REF!</definedName>
    <definedName name="ColumnId61" localSheetId="5">#REF!</definedName>
    <definedName name="ColumnId61">#REF!</definedName>
    <definedName name="ColumnId62" localSheetId="5">#REF!</definedName>
    <definedName name="ColumnId62">#REF!</definedName>
    <definedName name="ColumnId63" localSheetId="5">#REF!</definedName>
    <definedName name="ColumnId63">#REF!</definedName>
    <definedName name="ColumnId64" localSheetId="5">#REF!</definedName>
    <definedName name="ColumnId64">#REF!</definedName>
    <definedName name="ColumnId65" localSheetId="5">#REF!</definedName>
    <definedName name="ColumnId65">#REF!</definedName>
    <definedName name="ColumnId66" localSheetId="5">#REF!</definedName>
    <definedName name="ColumnId66">#REF!</definedName>
    <definedName name="ColumnId67" localSheetId="5">#REF!</definedName>
    <definedName name="ColumnId67">#REF!</definedName>
    <definedName name="ColumnId68" localSheetId="5">#REF!</definedName>
    <definedName name="ColumnId68">#REF!</definedName>
    <definedName name="ColumnId69" localSheetId="5">#REF!</definedName>
    <definedName name="ColumnId69">#REF!</definedName>
    <definedName name="ColumnId70" localSheetId="5">#REF!</definedName>
    <definedName name="ColumnId70">#REF!</definedName>
    <definedName name="ColumnId71" localSheetId="5">#REF!</definedName>
    <definedName name="ColumnId71">#REF!</definedName>
    <definedName name="ColumnId72" localSheetId="5">#REF!</definedName>
    <definedName name="ColumnId72">#REF!</definedName>
    <definedName name="ColumnId73" localSheetId="5">#REF!</definedName>
    <definedName name="ColumnId73">#REF!</definedName>
    <definedName name="ColumnId74" localSheetId="5">#REF!</definedName>
    <definedName name="ColumnId74">#REF!</definedName>
    <definedName name="ColumnId75" localSheetId="5">#REF!</definedName>
    <definedName name="ColumnId75">#REF!</definedName>
    <definedName name="ColumnId76" localSheetId="5">#REF!</definedName>
    <definedName name="ColumnId76">#REF!</definedName>
    <definedName name="ColumnId77" localSheetId="5">#REF!</definedName>
    <definedName name="ColumnId77">#REF!</definedName>
    <definedName name="ColumnId78" localSheetId="5">#REF!</definedName>
    <definedName name="ColumnId78">#REF!</definedName>
    <definedName name="ColumnId79" localSheetId="5">#REF!</definedName>
    <definedName name="ColumnId79">#REF!</definedName>
    <definedName name="ColumnId80" localSheetId="5">#REF!</definedName>
    <definedName name="ColumnId80">#REF!</definedName>
    <definedName name="ColumnId81" localSheetId="5">#REF!</definedName>
    <definedName name="ColumnId81">#REF!</definedName>
    <definedName name="ColumnId82" localSheetId="5">#REF!</definedName>
    <definedName name="ColumnId82">#REF!</definedName>
    <definedName name="ColumnId83" localSheetId="5">#REF!</definedName>
    <definedName name="ColumnId83">#REF!</definedName>
    <definedName name="ColumnId84" localSheetId="5">#REF!</definedName>
    <definedName name="ColumnId84">#REF!</definedName>
    <definedName name="ColumnId85" localSheetId="5">#REF!</definedName>
    <definedName name="ColumnId85">#REF!</definedName>
    <definedName name="ColumnId86" localSheetId="5">#REF!</definedName>
    <definedName name="ColumnId86">#REF!</definedName>
    <definedName name="ColumnId87" localSheetId="5">#REF!</definedName>
    <definedName name="ColumnId87">#REF!</definedName>
    <definedName name="ColumnId88" localSheetId="5">#REF!</definedName>
    <definedName name="ColumnId88">#REF!</definedName>
    <definedName name="ColumnId89" localSheetId="5">#REF!</definedName>
    <definedName name="ColumnId89">#REF!</definedName>
    <definedName name="ColumnId90" localSheetId="5">#REF!</definedName>
    <definedName name="ColumnId90">#REF!</definedName>
    <definedName name="ColumnId91" localSheetId="5">#REF!</definedName>
    <definedName name="ColumnId91">#REF!</definedName>
    <definedName name="ColumnId92" localSheetId="5">#REF!</definedName>
    <definedName name="ColumnId92">#REF!</definedName>
    <definedName name="ColumnId93" localSheetId="5">#REF!</definedName>
    <definedName name="ColumnId93">#REF!</definedName>
    <definedName name="ColumnId94" localSheetId="5">#REF!</definedName>
    <definedName name="ColumnId94">#REF!</definedName>
    <definedName name="ColumnId95" localSheetId="5">#REF!</definedName>
    <definedName name="ColumnId95">#REF!</definedName>
    <definedName name="ColumnId96" localSheetId="5">#REF!</definedName>
    <definedName name="ColumnId96">#REF!</definedName>
    <definedName name="ColumnId97" localSheetId="5">#REF!</definedName>
    <definedName name="ColumnId97">#REF!</definedName>
    <definedName name="ColumnId98" localSheetId="5">#REF!</definedName>
    <definedName name="ColumnId98">#REF!</definedName>
    <definedName name="ColumnId99" localSheetId="5">#REF!</definedName>
    <definedName name="ColumnId99">#REF!</definedName>
    <definedName name="comment" localSheetId="5">#REF!</definedName>
    <definedName name="comment">#REF!</definedName>
    <definedName name="Comments" localSheetId="5">#REF!</definedName>
    <definedName name="Comments">#REF!</definedName>
    <definedName name="Contacts" localSheetId="5">#REF!</definedName>
    <definedName name="Contacts">#REF!</definedName>
    <definedName name="Correncylist" localSheetId="5">[1]Currency!#REF!</definedName>
    <definedName name="Correncylist">[1]Currency!#REF!</definedName>
    <definedName name="Curr" localSheetId="5">#REF!</definedName>
    <definedName name="Curr">#REF!</definedName>
    <definedName name="Currency" localSheetId="5">#REF!</definedName>
    <definedName name="Currency">#REF!</definedName>
    <definedName name="Currencytotal" localSheetId="5">#REF!</definedName>
    <definedName name="Currencytotal">#REF!</definedName>
    <definedName name="dddddd" localSheetId="5">#REF!</definedName>
    <definedName name="dddddd">#REF!</definedName>
    <definedName name="destcollist" localSheetId="5">#REF!</definedName>
    <definedName name="destcollist">#REF!</definedName>
    <definedName name="destRow" localSheetId="5">#REF!</definedName>
    <definedName name="destRow">#REF!</definedName>
    <definedName name="destSheet" localSheetId="5">#REF!</definedName>
    <definedName name="destSheet">#REF!</definedName>
    <definedName name="done" localSheetId="5">#REF!</definedName>
    <definedName name="done">#REF!</definedName>
    <definedName name="_xlnm.Print_Area" localSheetId="6">'Currency surcharge model'!$A$1:$BG$93</definedName>
    <definedName name="dsfsdfa" localSheetId="5">#REF!</definedName>
    <definedName name="dsfsdfa">#REF!</definedName>
    <definedName name="f" localSheetId="5">#REF!</definedName>
    <definedName name="f">#REF!</definedName>
    <definedName name="fdfsfadsf" localSheetId="5">#REF!</definedName>
    <definedName name="fdfsfadsf">#REF!</definedName>
    <definedName name="fdsfdsfsfds" localSheetId="5">#REF!</definedName>
    <definedName name="fdsfdsfsfds">#REF!</definedName>
    <definedName name="ffafsd" localSheetId="5">#REF!</definedName>
    <definedName name="ffafsd">#REF!</definedName>
    <definedName name="ffasdfsdsd" localSheetId="5">#REF!</definedName>
    <definedName name="ffasdfsdsd">#REF!</definedName>
    <definedName name="ffdsfasdfsd" localSheetId="5">#REF!</definedName>
    <definedName name="ffdsfasdfsd">#REF!</definedName>
    <definedName name="ffdsfdsfaf" localSheetId="5">#REF!</definedName>
    <definedName name="ffdsfdsfaf">#REF!</definedName>
    <definedName name="ffffffffffff" localSheetId="5">#REF!</definedName>
    <definedName name="ffffffffffff">#REF!</definedName>
    <definedName name="ffsdfasfsfasdf" localSheetId="5">#REF!</definedName>
    <definedName name="ffsdfasfsfasdf">#REF!</definedName>
    <definedName name="fsafsda" localSheetId="5">#REF!</definedName>
    <definedName name="fsafsda">#REF!</definedName>
    <definedName name="fsdafsdfsd" localSheetId="5">#REF!</definedName>
    <definedName name="fsdafsdfsd">#REF!</definedName>
    <definedName name="fsdfdsfsadfdsfasdfsda" localSheetId="5">#REF!</definedName>
    <definedName name="fsdfdsfsadfdsfasdfsda">#REF!</definedName>
    <definedName name="gfre3456tyg" localSheetId="5">#REF!</definedName>
    <definedName name="gfre3456tyg">#REF!</definedName>
    <definedName name="kryss" localSheetId="5">#REF!</definedName>
    <definedName name="kryss">#REF!</definedName>
    <definedName name="list" localSheetId="5">#REF!</definedName>
    <definedName name="list">#REF!</definedName>
    <definedName name="list1" localSheetId="5">#REF!</definedName>
    <definedName name="list1">#REF!</definedName>
    <definedName name="ölkjh" localSheetId="5">#REF!</definedName>
    <definedName name="ölkjh">#REF!</definedName>
    <definedName name="Orgcollist" localSheetId="5">#REF!</definedName>
    <definedName name="Orgcollist">#REF!</definedName>
    <definedName name="orgRow" localSheetId="5">#REF!</definedName>
    <definedName name="orgRow">#REF!</definedName>
    <definedName name="orgSheet" localSheetId="5">#REF!</definedName>
    <definedName name="orgSheet">#REF!</definedName>
    <definedName name="qwertr" localSheetId="5">#REF!</definedName>
    <definedName name="qwertr">#REF!</definedName>
    <definedName name="riktar" localSheetId="5">#REF!</definedName>
    <definedName name="riktar">#REF!</definedName>
    <definedName name="Rita" localSheetId="5">#REF!</definedName>
    <definedName name="Rita">#REF!</definedName>
    <definedName name="role">[2]Contacts!$R$4:$R$8</definedName>
    <definedName name="sdfasdfsdfdsfsdfasdf" localSheetId="5">#REF!</definedName>
    <definedName name="sdfasdfsdfdsfsdfasdf">#REF!</definedName>
    <definedName name="sdfdsgdagsdgd" localSheetId="5">#REF!</definedName>
    <definedName name="sdfdsgdagsdgd">#REF!</definedName>
    <definedName name="sdfsdgfasdf" localSheetId="5">#REF!</definedName>
    <definedName name="sdfsdgfasdf">#REF!</definedName>
    <definedName name="sdlkfsald" localSheetId="5">#REF!</definedName>
    <definedName name="sdlkfsald">#REF!</definedName>
    <definedName name="Ship" localSheetId="5">#REF!</definedName>
    <definedName name="Ship">#REF!</definedName>
    <definedName name="Shipper" localSheetId="5">#REF!</definedName>
    <definedName name="Shipper">#REF!</definedName>
    <definedName name="Shippers" localSheetId="5">#REF!</definedName>
    <definedName name="Shippers">#REF!</definedName>
    <definedName name="sldkdkjflkjflksdaj" localSheetId="5">#REF!</definedName>
    <definedName name="sldkdkjflkjflksdaj">#REF!</definedName>
    <definedName name="sssssss" localSheetId="5">#REF!</definedName>
    <definedName name="sssssss">#REF!</definedName>
    <definedName name="Svar" localSheetId="5">#REF!</definedName>
    <definedName name="Svar">#REF!</definedName>
    <definedName name="Template" localSheetId="5">#REF!</definedName>
    <definedName name="Template">#REF!</definedName>
    <definedName name="tra">'[3]Zone Quotation template'!$BJ$2:$BJ$37</definedName>
    <definedName name="transit">'[2]DL zone tariff'!$BJ$2:$BJ$12</definedName>
    <definedName name="transit_time" localSheetId="5">#REF!</definedName>
    <definedName name="transit_time">#REF!</definedName>
    <definedName name="zxcvb" localSheetId="5">#REF!</definedName>
    <definedName name="zxcvb">#REF!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9" i="22" l="1"/>
  <c r="N38" i="22"/>
  <c r="N39" i="22" s="1"/>
  <c r="L38" i="22"/>
  <c r="L39" i="22" s="1"/>
  <c r="H38" i="22"/>
  <c r="H39" i="22" s="1"/>
  <c r="F38" i="22"/>
  <c r="F39" i="22" s="1"/>
  <c r="D38" i="22"/>
  <c r="D39" i="22" s="1"/>
  <c r="B38" i="22"/>
  <c r="P18" i="22"/>
  <c r="P19" i="22" s="1"/>
  <c r="N18" i="22"/>
  <c r="N19" i="22" s="1"/>
  <c r="L18" i="22"/>
  <c r="L19" i="22" s="1"/>
  <c r="J18" i="22"/>
  <c r="J19" i="22" s="1"/>
  <c r="H18" i="22"/>
  <c r="H19" i="22" s="1"/>
  <c r="F18" i="22"/>
  <c r="F19" i="22" s="1"/>
  <c r="D18" i="22"/>
  <c r="D19" i="22" s="1"/>
  <c r="B18" i="22"/>
  <c r="B19" i="22" s="1"/>
  <c r="BF40" i="21" l="1"/>
  <c r="BB40" i="21"/>
  <c r="AX40" i="21"/>
  <c r="AT40" i="21"/>
  <c r="AP40" i="21"/>
  <c r="AK40" i="21"/>
  <c r="AG40" i="21"/>
  <c r="AC40" i="21"/>
  <c r="Y40" i="21"/>
  <c r="T40" i="21"/>
  <c r="P40" i="21"/>
  <c r="L40" i="21"/>
  <c r="H40" i="21"/>
  <c r="D40" i="21"/>
  <c r="BF39" i="21"/>
  <c r="BB39" i="21"/>
  <c r="AX39" i="21"/>
  <c r="AT39" i="21"/>
  <c r="AP39" i="21"/>
  <c r="AK39" i="21"/>
  <c r="AG39" i="21"/>
  <c r="AC39" i="21"/>
  <c r="Y39" i="21"/>
  <c r="T39" i="21"/>
  <c r="P39" i="21"/>
  <c r="L39" i="21"/>
  <c r="H39" i="21"/>
  <c r="D39" i="21"/>
  <c r="BF38" i="21"/>
  <c r="BB38" i="21"/>
  <c r="AX38" i="21"/>
  <c r="AT38" i="21"/>
  <c r="AP38" i="21"/>
  <c r="AK38" i="21"/>
  <c r="AG38" i="21"/>
  <c r="AC38" i="21"/>
  <c r="Y38" i="21"/>
  <c r="T38" i="21"/>
  <c r="P38" i="21"/>
  <c r="L38" i="21"/>
  <c r="H38" i="21"/>
  <c r="D38" i="21"/>
  <c r="BF37" i="21"/>
  <c r="BB37" i="21"/>
  <c r="AX37" i="21"/>
  <c r="AT37" i="21"/>
  <c r="AP37" i="21"/>
  <c r="AK37" i="21"/>
  <c r="AG37" i="21"/>
  <c r="AC37" i="21"/>
  <c r="Y37" i="21"/>
  <c r="T37" i="21"/>
  <c r="P37" i="21"/>
  <c r="L37" i="21"/>
  <c r="H37" i="21"/>
  <c r="D37" i="21"/>
  <c r="BF36" i="21"/>
  <c r="BB36" i="21"/>
  <c r="AX36" i="21"/>
  <c r="AT36" i="21"/>
  <c r="AP36" i="21"/>
  <c r="AK36" i="21"/>
  <c r="AG36" i="21"/>
  <c r="AC36" i="21"/>
  <c r="Y36" i="21"/>
  <c r="T36" i="21"/>
  <c r="P36" i="21"/>
  <c r="L36" i="21"/>
  <c r="H36" i="21"/>
  <c r="D36" i="21"/>
  <c r="BF35" i="21"/>
  <c r="BB35" i="21"/>
  <c r="AX35" i="21"/>
  <c r="AT35" i="21"/>
  <c r="AP35" i="21"/>
  <c r="AK35" i="21"/>
  <c r="AG35" i="21"/>
  <c r="AC35" i="21"/>
  <c r="Y35" i="21"/>
  <c r="T35" i="21"/>
  <c r="P35" i="21"/>
  <c r="L35" i="21"/>
  <c r="H35" i="21"/>
  <c r="D35" i="21"/>
  <c r="BF34" i="21"/>
  <c r="BB34" i="21"/>
  <c r="AX34" i="21"/>
  <c r="AT34" i="21"/>
  <c r="AP34" i="21"/>
  <c r="AK34" i="21"/>
  <c r="AG34" i="21"/>
  <c r="AC34" i="21"/>
  <c r="Y34" i="21"/>
  <c r="T34" i="21"/>
  <c r="P34" i="21"/>
  <c r="L34" i="21"/>
  <c r="H34" i="21"/>
  <c r="D34" i="21"/>
  <c r="BF33" i="21"/>
  <c r="BB33" i="21"/>
  <c r="AX33" i="21"/>
  <c r="AT33" i="21"/>
  <c r="AP33" i="21"/>
  <c r="AK33" i="21"/>
  <c r="AG33" i="21"/>
  <c r="AC33" i="21"/>
  <c r="Y33" i="21"/>
  <c r="T33" i="21"/>
  <c r="P33" i="21"/>
  <c r="L33" i="21"/>
  <c r="H33" i="21"/>
  <c r="D33" i="21"/>
  <c r="BF32" i="21"/>
  <c r="BB32" i="21"/>
  <c r="AX32" i="21"/>
  <c r="AT32" i="21"/>
  <c r="AP32" i="21"/>
  <c r="AK32" i="21"/>
  <c r="AG32" i="21"/>
  <c r="AC32" i="21"/>
  <c r="Y32" i="21"/>
  <c r="T32" i="21"/>
  <c r="P32" i="21"/>
  <c r="L32" i="21"/>
  <c r="H32" i="21"/>
  <c r="D32" i="21"/>
  <c r="BF31" i="21"/>
  <c r="BB31" i="21"/>
  <c r="AX31" i="21"/>
  <c r="AT31" i="21"/>
  <c r="AP31" i="21"/>
  <c r="AK31" i="21"/>
  <c r="AG31" i="21"/>
  <c r="AC31" i="21"/>
  <c r="Y31" i="21"/>
  <c r="T31" i="21"/>
  <c r="P31" i="21"/>
  <c r="L31" i="21"/>
  <c r="H31" i="21"/>
  <c r="D31" i="21"/>
  <c r="BF30" i="21"/>
  <c r="BB30" i="21"/>
  <c r="AX30" i="21"/>
  <c r="AT30" i="21"/>
  <c r="AP30" i="21"/>
  <c r="AK30" i="21"/>
  <c r="AG30" i="21"/>
  <c r="AC30" i="21"/>
  <c r="Y30" i="21"/>
  <c r="T30" i="21"/>
  <c r="P30" i="21"/>
  <c r="L30" i="21"/>
  <c r="H30" i="21"/>
  <c r="D30" i="21"/>
  <c r="BF29" i="21"/>
  <c r="BB29" i="21"/>
  <c r="AX29" i="21"/>
  <c r="AT29" i="21"/>
  <c r="AP29" i="21"/>
  <c r="AK29" i="21"/>
  <c r="AG29" i="21"/>
  <c r="AC29" i="21"/>
  <c r="Y29" i="21"/>
  <c r="T29" i="21"/>
  <c r="P29" i="21"/>
  <c r="L29" i="21"/>
  <c r="H29" i="21"/>
  <c r="D29" i="21"/>
  <c r="BF28" i="21"/>
  <c r="BB28" i="21"/>
  <c r="AX28" i="21"/>
  <c r="AT28" i="21"/>
  <c r="AP28" i="21"/>
  <c r="AK28" i="21"/>
  <c r="AG28" i="21"/>
  <c r="AC28" i="21"/>
  <c r="Y28" i="21"/>
  <c r="T28" i="21"/>
  <c r="P28" i="21"/>
  <c r="L28" i="21"/>
  <c r="H28" i="21"/>
  <c r="D28" i="21"/>
  <c r="BF27" i="21"/>
  <c r="BB27" i="21"/>
  <c r="AX27" i="21"/>
  <c r="AT27" i="21"/>
  <c r="AP27" i="21"/>
  <c r="AK27" i="21"/>
  <c r="AG27" i="21"/>
  <c r="AC27" i="21"/>
  <c r="Y27" i="21"/>
  <c r="T27" i="21"/>
  <c r="P27" i="21"/>
  <c r="L27" i="21"/>
  <c r="H27" i="21"/>
  <c r="D27" i="21"/>
  <c r="BF26" i="21"/>
  <c r="BB26" i="21"/>
  <c r="AX26" i="21"/>
  <c r="AT26" i="21"/>
  <c r="AP26" i="21"/>
  <c r="AK26" i="21"/>
  <c r="AG26" i="21"/>
  <c r="AC26" i="21"/>
  <c r="Y26" i="21"/>
  <c r="T26" i="21"/>
  <c r="P26" i="21"/>
  <c r="L26" i="21"/>
  <c r="H26" i="21"/>
  <c r="D26" i="21"/>
  <c r="BF25" i="21"/>
  <c r="BB25" i="21"/>
  <c r="AX25" i="21"/>
  <c r="AT25" i="21"/>
  <c r="AP25" i="21"/>
  <c r="AK25" i="21"/>
  <c r="AG25" i="21"/>
  <c r="AC25" i="21"/>
  <c r="Y25" i="21"/>
  <c r="T25" i="21"/>
  <c r="P25" i="21"/>
  <c r="L25" i="21"/>
  <c r="H25" i="21"/>
  <c r="D25" i="21"/>
  <c r="BF24" i="21"/>
  <c r="BB24" i="21"/>
  <c r="AX24" i="21"/>
  <c r="AT24" i="21"/>
  <c r="AP24" i="21"/>
  <c r="AK24" i="21"/>
  <c r="AG24" i="21"/>
  <c r="AC24" i="21"/>
  <c r="Y24" i="21"/>
  <c r="T24" i="21"/>
  <c r="P24" i="21"/>
  <c r="L24" i="21"/>
  <c r="H24" i="21"/>
  <c r="D24" i="21"/>
  <c r="BF23" i="21"/>
  <c r="BB23" i="21"/>
  <c r="AX23" i="21"/>
  <c r="AT23" i="21"/>
  <c r="AP23" i="21"/>
  <c r="AK23" i="21"/>
  <c r="AG23" i="21"/>
  <c r="AC23" i="21"/>
  <c r="Y23" i="21"/>
  <c r="T23" i="21"/>
  <c r="P23" i="21"/>
  <c r="L23" i="21"/>
  <c r="H23" i="21"/>
  <c r="D23" i="21"/>
  <c r="BF22" i="21"/>
  <c r="BB22" i="21"/>
  <c r="AX22" i="21"/>
  <c r="AT22" i="21"/>
  <c r="AP22" i="21"/>
  <c r="AK22" i="21"/>
  <c r="AG22" i="21"/>
  <c r="AC22" i="21"/>
  <c r="Y22" i="21"/>
  <c r="T22" i="21"/>
  <c r="P22" i="21"/>
  <c r="L22" i="21"/>
  <c r="H22" i="21"/>
  <c r="D22" i="21"/>
  <c r="D72" i="19"/>
  <c r="D71" i="19"/>
  <c r="D70" i="19"/>
  <c r="D69" i="19"/>
  <c r="D68" i="19"/>
  <c r="D67" i="19"/>
  <c r="D66" i="19"/>
  <c r="D65" i="19"/>
  <c r="D64" i="19"/>
  <c r="D63" i="19"/>
  <c r="D62" i="19"/>
  <c r="D61" i="19"/>
  <c r="D59" i="19"/>
  <c r="D58" i="19"/>
  <c r="D57" i="19"/>
  <c r="D56" i="19"/>
  <c r="D55" i="19"/>
  <c r="D72" i="18"/>
  <c r="D71" i="18"/>
  <c r="D70" i="18"/>
  <c r="D69" i="18"/>
  <c r="D68" i="18"/>
  <c r="D67" i="18"/>
  <c r="D66" i="18"/>
  <c r="D65" i="18"/>
  <c r="D64" i="18"/>
  <c r="D63" i="18"/>
  <c r="D62" i="18"/>
  <c r="D61" i="18"/>
  <c r="D59" i="18"/>
  <c r="D58" i="18"/>
  <c r="D57" i="18"/>
  <c r="D56" i="18"/>
  <c r="D55" i="18"/>
</calcChain>
</file>

<file path=xl/sharedStrings.xml><?xml version="1.0" encoding="utf-8"?>
<sst xmlns="http://schemas.openxmlformats.org/spreadsheetml/2006/main" count="678" uniqueCount="331">
  <si>
    <t>Freight invoicing and payment, shipment statistics compilation</t>
  </si>
  <si>
    <t xml:space="preserve">nVision Global </t>
  </si>
  <si>
    <t>TMC - CH Robinson</t>
  </si>
  <si>
    <t>DeLaval accessorial charges</t>
  </si>
  <si>
    <t>Tetra Pak accessorial charges</t>
  </si>
  <si>
    <t>100 kg</t>
  </si>
  <si>
    <t>10 kg</t>
  </si>
  <si>
    <t>round off to closest</t>
  </si>
  <si>
    <t xml:space="preserve">weight interval (kg) </t>
  </si>
  <si>
    <t>Rounding</t>
  </si>
  <si>
    <t>All rates should be quoted in the currency specified as price per shipment and in accordance with defined tariff structure in order to be evaluated and taken into consideration.</t>
  </si>
  <si>
    <t>Volume</t>
  </si>
  <si>
    <t xml:space="preserve">DeLaval logistical set-ups </t>
  </si>
  <si>
    <t xml:space="preserve">Goods pictures - Tetra Pak road freight </t>
  </si>
  <si>
    <t xml:space="preserve">Goods pictures - DeLaval road freight </t>
  </si>
  <si>
    <t>weight interval 7000- kg = EUR 5,90 per 100 kg &amp; 5000- kg = EUR 7,5 per 100 kg -&gt; calculation: 67*7,5 = EUR 502,5 &gt; 70*5,9 = EUR 413 (applied rate)</t>
  </si>
  <si>
    <t>Transportation management and freight payment</t>
  </si>
  <si>
    <t>Transport booking, shipment statistics compilation</t>
  </si>
  <si>
    <t>Fuel and currency surcharge</t>
  </si>
  <si>
    <t>Tender requirements</t>
  </si>
  <si>
    <t>Business requirements</t>
  </si>
  <si>
    <t>Tetra Laval currency surchage model - European road freight</t>
  </si>
  <si>
    <t>Methodology</t>
  </si>
  <si>
    <t>Instructions</t>
  </si>
  <si>
    <t>Base months</t>
  </si>
  <si>
    <t>Implementation dates</t>
  </si>
  <si>
    <r>
      <t>The Tetra Laval Freight Currency Surcharge model is calculated based on the</t>
    </r>
    <r>
      <rPr>
        <b/>
        <sz val="10"/>
        <rFont val="Arial"/>
        <family val="2"/>
      </rPr>
      <t xml:space="preserve"> Oanda Foreign Exchange Average Converter</t>
    </r>
    <r>
      <rPr>
        <sz val="10"/>
        <rFont val="Arial"/>
        <family val="2"/>
      </rPr>
      <t xml:space="preserve">. </t>
    </r>
  </si>
  <si>
    <t>The exchange rates are found in the link below;</t>
  </si>
  <si>
    <t>- Click the link</t>
  </si>
  <si>
    <r>
      <t xml:space="preserve">- Choose duration: </t>
    </r>
    <r>
      <rPr>
        <b/>
        <sz val="10"/>
        <rFont val="Arial"/>
        <family val="2"/>
      </rPr>
      <t>Month</t>
    </r>
  </si>
  <si>
    <t>The quarterly update of the currency surcharge will be based on the previous three months with one month for implementation.</t>
  </si>
  <si>
    <r>
      <t xml:space="preserve">- Choose the desired </t>
    </r>
    <r>
      <rPr>
        <b/>
        <sz val="10"/>
        <rFont val="Arial"/>
        <family val="2"/>
      </rPr>
      <t>language</t>
    </r>
  </si>
  <si>
    <r>
      <t xml:space="preserve">- Choose the </t>
    </r>
    <r>
      <rPr>
        <b/>
        <sz val="10"/>
        <rFont val="Arial"/>
        <family val="2"/>
      </rPr>
      <t>months</t>
    </r>
    <r>
      <rPr>
        <sz val="10"/>
        <rFont val="Arial"/>
        <family val="2"/>
      </rPr>
      <t xml:space="preserve"> which should be </t>
    </r>
    <r>
      <rPr>
        <b/>
        <sz val="10"/>
        <rFont val="Arial"/>
        <family val="2"/>
      </rPr>
      <t>base</t>
    </r>
    <r>
      <rPr>
        <sz val="10"/>
        <rFont val="Arial"/>
        <family val="2"/>
      </rPr>
      <t xml:space="preserve"> for the average exchange rate</t>
    </r>
  </si>
  <si>
    <r>
      <t xml:space="preserve">- Choose </t>
    </r>
    <r>
      <rPr>
        <b/>
        <sz val="10"/>
        <rFont val="Arial"/>
        <family val="2"/>
      </rPr>
      <t>Base currency</t>
    </r>
    <r>
      <rPr>
        <sz val="10"/>
        <rFont val="Arial"/>
        <family val="2"/>
      </rPr>
      <t>. This should be the foreign currency which you have cost in, but which you are not invoicing in.</t>
    </r>
  </si>
  <si>
    <t xml:space="preserve">The 1st of each quarter the currency surcharge is implemented based on the average exchange rates of previous three month. </t>
  </si>
  <si>
    <r>
      <t xml:space="preserve">- Choose </t>
    </r>
    <r>
      <rPr>
        <b/>
        <sz val="10"/>
        <rFont val="Arial"/>
        <family val="2"/>
      </rPr>
      <t>Quote Currency</t>
    </r>
    <r>
      <rPr>
        <sz val="10"/>
        <rFont val="Arial"/>
        <family val="2"/>
      </rPr>
      <t>. This should be the currency you are invoicing in.</t>
    </r>
  </si>
  <si>
    <t>June 2015 - August 2015</t>
  </si>
  <si>
    <t>1st October 2015</t>
  </si>
  <si>
    <r>
      <t xml:space="preserve">- Press </t>
    </r>
    <r>
      <rPr>
        <b/>
        <sz val="10"/>
        <rFont val="Arial"/>
        <family val="2"/>
      </rPr>
      <t>Get Table</t>
    </r>
  </si>
  <si>
    <t>September 2015 - November 2015</t>
  </si>
  <si>
    <t>1st January 2016</t>
  </si>
  <si>
    <t xml:space="preserve">The share of foreign currency in your cost is also part of the calculation. </t>
  </si>
  <si>
    <r>
      <t xml:space="preserve">- Use the average of </t>
    </r>
    <r>
      <rPr>
        <b/>
        <sz val="10"/>
        <rFont val="Arial"/>
        <family val="2"/>
      </rPr>
      <t xml:space="preserve">Bid </t>
    </r>
    <r>
      <rPr>
        <b/>
        <u/>
        <sz val="10"/>
        <rFont val="Arial"/>
        <family val="2"/>
      </rPr>
      <t>and</t>
    </r>
    <r>
      <rPr>
        <b/>
        <sz val="10"/>
        <rFont val="Arial"/>
        <family val="2"/>
      </rPr>
      <t xml:space="preserve"> Ask</t>
    </r>
    <r>
      <rPr>
        <sz val="10"/>
        <rFont val="Arial"/>
        <family val="2"/>
      </rPr>
      <t xml:space="preserve"> rates to see which surcharge to be implemented</t>
    </r>
  </si>
  <si>
    <r>
      <t xml:space="preserve">- The average is rounded off to the closest number with </t>
    </r>
    <r>
      <rPr>
        <b/>
        <sz val="10"/>
        <rFont val="Arial"/>
        <family val="2"/>
      </rPr>
      <t>two decimals</t>
    </r>
  </si>
  <si>
    <t>When invoicing in SEK, state the share of EUR:</t>
  </si>
  <si>
    <t>When invoicing in SEK, state the share of GBP:</t>
  </si>
  <si>
    <t>When invoicing in EUR state the share of CZK:</t>
  </si>
  <si>
    <t>When invoicing in SEK, state the share of NOK:</t>
  </si>
  <si>
    <t>When invoicing in EUR, state the share of SEK:</t>
  </si>
  <si>
    <t>When invoicing in EUR, state the share of GBP:</t>
  </si>
  <si>
    <t>When invoicing in EUR, state the share of DKK:</t>
  </si>
  <si>
    <t>When invoicing in DKK, state the share of EUR:</t>
  </si>
  <si>
    <t>When invoicing in EUR state the share of PLN:</t>
  </si>
  <si>
    <t>When invoicing in EUR state the share of CHF:</t>
  </si>
  <si>
    <t>When invoicing in CHF state the share of EUR:</t>
  </si>
  <si>
    <t>When invoicing in EUR state the share of UAH:</t>
  </si>
  <si>
    <t>When invoicing in EUR state the share of RUB:</t>
  </si>
  <si>
    <t>EUR</t>
  </si>
  <si>
    <t>SEK</t>
  </si>
  <si>
    <t>DKK</t>
  </si>
  <si>
    <t>CHF</t>
  </si>
  <si>
    <t>Surcharge applied</t>
  </si>
  <si>
    <t>1 EUR costs from</t>
  </si>
  <si>
    <t>1 EUR costs to</t>
  </si>
  <si>
    <t>1 GBP costs from</t>
  </si>
  <si>
    <t>1 GBP costs to</t>
  </si>
  <si>
    <t>100 CZK costs from</t>
  </si>
  <si>
    <t>100 CZK costs to</t>
  </si>
  <si>
    <t>1 NOK costs from</t>
  </si>
  <si>
    <t>1 NOK costs to</t>
  </si>
  <si>
    <t>100 SEK costs from</t>
  </si>
  <si>
    <t>100 SEK costs to</t>
  </si>
  <si>
    <t>100 DKK costs from</t>
  </si>
  <si>
    <t>100 DKK costs to</t>
  </si>
  <si>
    <t>100 PLN costs from</t>
  </si>
  <si>
    <t>100 PLN costs to</t>
  </si>
  <si>
    <t>1 CHF costs from</t>
  </si>
  <si>
    <t>1 CHF costs to</t>
  </si>
  <si>
    <t>100 UAH costs from</t>
  </si>
  <si>
    <t>100 UAH costs to</t>
  </si>
  <si>
    <t>100 RUB costs from</t>
  </si>
  <si>
    <t>100 RUB costs to</t>
  </si>
  <si>
    <t>Tetra Laval fuel surchage model - European road freight</t>
  </si>
  <si>
    <r>
      <t xml:space="preserve">The Tetra Laval Freight Fuel Surcharge model is calculated based on the </t>
    </r>
    <r>
      <rPr>
        <b/>
        <sz val="10"/>
        <rFont val="Arial"/>
        <family val="2"/>
      </rPr>
      <t>EU Bulletin Fuel Index EURO 28</t>
    </r>
    <r>
      <rPr>
        <sz val="10"/>
        <rFont val="Arial"/>
        <family val="2"/>
      </rPr>
      <t>. This represents the weighted average of the fuel price in the 28 EU countries in Euros including duties and taxes and is published weekly in separate documents on Tuesdays.</t>
    </r>
  </si>
  <si>
    <t>The base for fuel cost is Euro 28 weighted average fuel cost found in below link</t>
  </si>
  <si>
    <t>- Click the link
- Choose the Excel file under "Related documents" Bulletin (prices with taxes). There is a weekly update. See picture 1 below to the left.</t>
  </si>
  <si>
    <t>The index used is the column "gas oil automobile" incl taxes and duties and the weighted average EUR 28. See picture 2 below to the right.</t>
  </si>
  <si>
    <t xml:space="preserve">The 1st of each quarter the fuel surcharge is implemented based on the average Euro 28 fuel cost of previous three months, see picture 4 and 5 below. </t>
  </si>
  <si>
    <t>Picture 1</t>
  </si>
  <si>
    <t>Picture 2</t>
  </si>
  <si>
    <t>Surcharge applied for Fuel price range (Euro/Liter)</t>
  </si>
  <si>
    <t>Picture 3</t>
  </si>
  <si>
    <t>Fuel Price
Range from</t>
  </si>
  <si>
    <t>Fuel Price
Range to</t>
  </si>
  <si>
    <t>Picture 4</t>
  </si>
  <si>
    <t>Picture 5</t>
  </si>
  <si>
    <t>Tender Fuel price and updates for following quarters</t>
  </si>
  <si>
    <t>The Fuel price will be reviewed on a 3 month period basis as follows</t>
  </si>
  <si>
    <t>December</t>
  </si>
  <si>
    <t>January</t>
  </si>
  <si>
    <t>February</t>
  </si>
  <si>
    <t>March</t>
  </si>
  <si>
    <t>April</t>
  </si>
  <si>
    <t>May</t>
  </si>
  <si>
    <t>June</t>
  </si>
  <si>
    <t>July</t>
  </si>
  <si>
    <t>August</t>
  </si>
  <si>
    <t>September</t>
  </si>
  <si>
    <t>October</t>
  </si>
  <si>
    <t>November</t>
  </si>
  <si>
    <t>Period 1</t>
  </si>
  <si>
    <t>Period 2</t>
  </si>
  <si>
    <t>Period 3</t>
  </si>
  <si>
    <t>Period 4</t>
  </si>
  <si>
    <t>Calculation period</t>
  </si>
  <si>
    <t>Announcement period</t>
  </si>
  <si>
    <t>Valid period</t>
  </si>
  <si>
    <t>Payment terms set up per Origin site</t>
  </si>
  <si>
    <t>Forwarder with legal entity outside of European Committee</t>
  </si>
  <si>
    <t>Origin Country</t>
  </si>
  <si>
    <t>Origin City</t>
  </si>
  <si>
    <t>Origin Site</t>
  </si>
  <si>
    <t>Invoicing routine</t>
  </si>
  <si>
    <t>Invoicing Recipient</t>
  </si>
  <si>
    <t>AT</t>
  </si>
  <si>
    <t>Weinburg</t>
  </si>
  <si>
    <t>CONSTANTIA TEICH GMBH</t>
  </si>
  <si>
    <t>Self bill by LCT, Payment from Tetra Pak - on weekly basis</t>
  </si>
  <si>
    <t>By forwarder on weekly basis</t>
  </si>
  <si>
    <t>Tetra Pak Transport Responsible</t>
  </si>
  <si>
    <t>CZ</t>
  </si>
  <si>
    <t>Louny</t>
  </si>
  <si>
    <t>PORTOLA s,r,o,</t>
  </si>
  <si>
    <t>DE</t>
  </si>
  <si>
    <t>Dresden</t>
  </si>
  <si>
    <t>ROSTI GP GERMANY GMBH</t>
  </si>
  <si>
    <t>Limburg An Der Lahn</t>
  </si>
  <si>
    <t>Tetra Pak Limburg</t>
  </si>
  <si>
    <t>DK</t>
  </si>
  <si>
    <t>Hjorring</t>
  </si>
  <si>
    <t>Tetra Pak Inventing A/S</t>
  </si>
  <si>
    <t>ES</t>
  </si>
  <si>
    <t>Arganda Del Rey</t>
  </si>
  <si>
    <t>Tetra Pak Arganda</t>
  </si>
  <si>
    <t>FR</t>
  </si>
  <si>
    <t>Chateaubriant</t>
  </si>
  <si>
    <t>TETRA PAK / NOVEMBAL</t>
  </si>
  <si>
    <t>Longvic</t>
  </si>
  <si>
    <t>BERICAP CHEZ MICHEL</t>
  </si>
  <si>
    <t>Tetra Pak Dijon</t>
  </si>
  <si>
    <t>HU</t>
  </si>
  <si>
    <t>Budaors</t>
  </si>
  <si>
    <t>Tetra Pak Budaörs</t>
  </si>
  <si>
    <t>Tetra Pak Converting Facory</t>
  </si>
  <si>
    <t>Nagyigmand</t>
  </si>
  <si>
    <t>Plasticast Hungary</t>
  </si>
  <si>
    <t>IT</t>
  </si>
  <si>
    <t>Capriata D Orba</t>
  </si>
  <si>
    <t>NOVEMBAL Imballaggi</t>
  </si>
  <si>
    <t>Rubiera</t>
  </si>
  <si>
    <t>Tetra Pak Rubiera</t>
  </si>
  <si>
    <t>Modena</t>
  </si>
  <si>
    <t>Tetra Pak / Saima Avandera Warehouse</t>
  </si>
  <si>
    <t>By forwarder on montly basis</t>
  </si>
  <si>
    <t>Logistic Control Tower</t>
  </si>
  <si>
    <t>NL</t>
  </si>
  <si>
    <t>Venlo</t>
  </si>
  <si>
    <t>Geodis Logistics</t>
  </si>
  <si>
    <t>PT</t>
  </si>
  <si>
    <t>RS</t>
  </si>
  <si>
    <t>Gornji Milanovac</t>
  </si>
  <si>
    <t>Tetra Pak Gornji Milanovac</t>
  </si>
  <si>
    <t>SE</t>
  </si>
  <si>
    <t>Fjallbacka</t>
  </si>
  <si>
    <t>Tetra Pak Fjällbacka</t>
  </si>
  <si>
    <t>Gislaved</t>
  </si>
  <si>
    <t>RostiGP AB</t>
  </si>
  <si>
    <t>Helsingborg</t>
  </si>
  <si>
    <t>RKW Sweden AB</t>
  </si>
  <si>
    <t>Lund</t>
  </si>
  <si>
    <t>Sunne</t>
  </si>
  <si>
    <t>Tetra Pak Sunne</t>
  </si>
  <si>
    <t>http://ec.europa.eu/energy/en/statistics/weekly-oil-bulletin</t>
  </si>
  <si>
    <t xml:space="preserve">The Tetra Laval Fuel Surcharge baseline is the average of EURO 28 Index during June - August 2015. The quarterly update of the fuel surcharge will be based on the previous three months with one month for implementation. </t>
  </si>
  <si>
    <t>Baseline for offer</t>
  </si>
  <si>
    <t>December 2015 - February 2016</t>
  </si>
  <si>
    <t>1st April 2016</t>
  </si>
  <si>
    <t>March 2016 - May 2016</t>
  </si>
  <si>
    <t>1st July 2016</t>
  </si>
  <si>
    <t>June 2016 - August 2016</t>
  </si>
  <si>
    <t>1st October 2016</t>
  </si>
  <si>
    <t>September 2016 - November 2016</t>
  </si>
  <si>
    <t>1st January 2017</t>
  </si>
  <si>
    <t>The Tender Fuel price is set to 0%, with calculation period Jun-Aug 2015 (Period 3).</t>
  </si>
  <si>
    <t>Dates</t>
  </si>
  <si>
    <t>Average:</t>
  </si>
  <si>
    <t>Euro/Liter:</t>
  </si>
  <si>
    <t>Fuel surcharge:</t>
  </si>
  <si>
    <t>http://www.oanda.com/currency/average</t>
  </si>
  <si>
    <t>December 2016 - February 2017</t>
  </si>
  <si>
    <t>1st April 2017</t>
  </si>
  <si>
    <t>March 2017 - May 2017</t>
  </si>
  <si>
    <t>1st July 2017</t>
  </si>
  <si>
    <t>June 2017 - August 2017</t>
  </si>
  <si>
    <t>1st October 2017</t>
  </si>
  <si>
    <t>September 2017 - November 2017</t>
  </si>
  <si>
    <t>1st January 2018</t>
  </si>
  <si>
    <t>When invoicing in SEK, state the share of DKK:</t>
  </si>
  <si>
    <t>1 DKK costs from</t>
  </si>
  <si>
    <t>1 DKK costs to</t>
  </si>
  <si>
    <t>Alcala De Guadaira</t>
  </si>
  <si>
    <t>Bassano Del Grappa</t>
  </si>
  <si>
    <t>Dudelange</t>
  </si>
  <si>
    <t>Karlstad</t>
  </si>
  <si>
    <t>Lugo Di Vicenza</t>
  </si>
  <si>
    <t>Tortosa</t>
  </si>
  <si>
    <t>NOVEMBAL HISPALCARGO</t>
  </si>
  <si>
    <t>PLASTICOS CASTELLA</t>
  </si>
  <si>
    <t>LU</t>
  </si>
  <si>
    <t>Tetra Pak Skoghall</t>
  </si>
  <si>
    <t>AMCOR C/O BARTH Italiana</t>
  </si>
  <si>
    <t>Amcor Flexibles Italia S.r.l.</t>
  </si>
  <si>
    <t>AMPACET EUROPE SA EUROHUB</t>
  </si>
  <si>
    <t>Bids shall be based on terms and conditions specified in the tender documents.</t>
  </si>
  <si>
    <t xml:space="preserve">Accessorial charges must be based on pre-defined charging criteria and standard rate units. </t>
  </si>
  <si>
    <t>Any attempt by a bidder to intentionally or unintentionally manipulate the integrity of tender data or otherwise submit false or misleading information in an attempt to receive a preference will immediately disqualify bidder from further consideration.</t>
  </si>
  <si>
    <t>Tetra Pak logistic set-up</t>
  </si>
  <si>
    <t xml:space="preserve">Tetra Pak (TP) logistic set-up encompass three different supply chains: </t>
  </si>
  <si>
    <t>DeLaval (DL) logistic set-up encompass three different supply chains:</t>
  </si>
  <si>
    <t>DeLaval supply chains</t>
  </si>
  <si>
    <t xml:space="preserve">Direct Shipments; transportation from 3rd party supplier direct to DL customer or dedicated terminal based on chargeable weights per shipments
</t>
  </si>
  <si>
    <t>Break point taxation (= lowest rate applied) to be applied for price
per 100 kg</t>
  </si>
  <si>
    <t>Mandatory Tariff structure</t>
  </si>
  <si>
    <t xml:space="preserve">Fluctuations in the market price on fuel for over the road and intermodal shall be regulated in accordance with Tetra Laval mandatory fuel surcharge attached to this tender.
</t>
  </si>
  <si>
    <t xml:space="preserve">Fluctuations in currency exchange rates shall be regulated in accordance with Tetra Laval mandatory currency surcharge model attached to this tender.  </t>
  </si>
  <si>
    <t>Tetra Laval have assigned certain third party providers, referred to as logistic control tower(s), to act as a link between Tetra Laval and its contracted carrier network. The logistic control towers are assigned by Tetra Laval to carry out day-to-day logistic operations and to support with administration on various shipping activities, such as but not limited to, daily execution of load call offs, exception resolution, performance reports.</t>
  </si>
  <si>
    <t>Tetra Laval supply chains</t>
  </si>
  <si>
    <t xml:space="preserve">Tetra Pak Packaging Material shipments </t>
  </si>
  <si>
    <t>Tetra Pak Additional Material shipments of strips and straws</t>
  </si>
  <si>
    <t>Tetra Pak Additional Material shipments of closures</t>
  </si>
  <si>
    <t>Tetra Pak Capital Equipment shipments</t>
  </si>
  <si>
    <t xml:space="preserve">DeLaval shipments </t>
  </si>
  <si>
    <t xml:space="preserve">Transport bookings, self-bill reports and shipment statistics reports </t>
  </si>
  <si>
    <t xml:space="preserve">Scope of managed services </t>
  </si>
  <si>
    <t>Service provider</t>
  </si>
  <si>
    <t xml:space="preserve">Failure to comply with any applicable mandatory requirements will result in exclusion from the tender exercise. </t>
  </si>
  <si>
    <r>
      <t xml:space="preserve">Only empty cells are to be completed - lanes without bids shall be </t>
    </r>
    <r>
      <rPr>
        <b/>
        <sz val="12"/>
        <rFont val="Calibri"/>
        <family val="2"/>
        <scheme val="minor"/>
      </rPr>
      <t xml:space="preserve">left empty </t>
    </r>
    <r>
      <rPr>
        <sz val="12"/>
        <rFont val="Calibri"/>
        <family val="2"/>
        <scheme val="minor"/>
      </rPr>
      <t xml:space="preserve">in order to pass validation by the E-tender platform. </t>
    </r>
  </si>
  <si>
    <r>
      <t xml:space="preserve">1. </t>
    </r>
    <r>
      <rPr>
        <b/>
        <sz val="12"/>
        <rFont val="Calibri"/>
        <family val="2"/>
        <scheme val="minor"/>
      </rPr>
      <t xml:space="preserve">Packaging Material </t>
    </r>
    <r>
      <rPr>
        <sz val="12"/>
        <rFont val="Calibri"/>
        <family val="2"/>
        <scheme val="minor"/>
      </rPr>
      <t xml:space="preserve">(PM); shipments of paper reels or blanks (capsules) from Tetra Pak converting factories to final customer sites. </t>
    </r>
  </si>
  <si>
    <r>
      <t xml:space="preserve">3. </t>
    </r>
    <r>
      <rPr>
        <b/>
        <sz val="12"/>
        <rFont val="Calibri"/>
        <family val="2"/>
        <scheme val="minor"/>
      </rPr>
      <t>Capital Equipment</t>
    </r>
    <r>
      <rPr>
        <sz val="12"/>
        <rFont val="Calibri"/>
        <family val="2"/>
        <scheme val="minor"/>
      </rPr>
      <t xml:space="preserve"> (CE); shipments of high value machinery (filling machines, distribution equipment etc.) from various assembly sites to final customer sites.</t>
    </r>
  </si>
  <si>
    <r>
      <t xml:space="preserve">1. </t>
    </r>
    <r>
      <rPr>
        <b/>
        <sz val="12"/>
        <rFont val="Calibri"/>
        <family val="2"/>
        <scheme val="minor"/>
      </rPr>
      <t xml:space="preserve">Split Points </t>
    </r>
    <r>
      <rPr>
        <sz val="12"/>
        <rFont val="Calibri"/>
        <family val="2"/>
        <scheme val="minor"/>
      </rPr>
      <t xml:space="preserve">for aftermarket goods; a logistic hub without storage function primarily used for transshipment and distribution of goods within a country or region. 
</t>
    </r>
  </si>
  <si>
    <r>
      <t xml:space="preserve">2. </t>
    </r>
    <r>
      <rPr>
        <b/>
        <sz val="12"/>
        <rFont val="Calibri"/>
        <family val="2"/>
        <scheme val="minor"/>
      </rPr>
      <t>Consolidation Points</t>
    </r>
    <r>
      <rPr>
        <sz val="12"/>
        <rFont val="Calibri"/>
        <family val="2"/>
        <scheme val="minor"/>
      </rPr>
      <t xml:space="preserve"> for capital goods; a terminal/warehouse for consolidation of shipments from various equipment suppliers into one shipment or project for further distribution to final customer site (services entail inbound transportation, handling, storage and outbound transportation).</t>
    </r>
  </si>
  <si>
    <r>
      <rPr>
        <b/>
        <sz val="12"/>
        <rFont val="Calibri"/>
        <family val="2"/>
        <scheme val="minor"/>
      </rPr>
      <t>Outbound from Manufacturing Unit</t>
    </r>
    <r>
      <rPr>
        <sz val="12"/>
        <rFont val="Calibri"/>
        <family val="2"/>
        <scheme val="minor"/>
      </rPr>
      <t xml:space="preserve">; goods flow from DL manufacturing units in Tumba (SE), Drongen (NL), Wroclaw and Dobre Miasto (PL) 
</t>
    </r>
    <r>
      <rPr>
        <b/>
        <sz val="10"/>
        <rFont val="Calibri"/>
        <family val="2"/>
        <scheme val="minor"/>
      </rPr>
      <t/>
    </r>
  </si>
  <si>
    <r>
      <rPr>
        <b/>
        <sz val="12"/>
        <rFont val="Calibri"/>
        <family val="2"/>
        <scheme val="minor"/>
      </rPr>
      <t>Outbound from Consolidation Points</t>
    </r>
    <r>
      <rPr>
        <sz val="12"/>
        <rFont val="Calibri"/>
        <family val="2"/>
        <scheme val="minor"/>
      </rPr>
      <t>; goods flow from (the above mentioned) Consolidation Points to DL customers in markets assigned per Consolidation Point</t>
    </r>
  </si>
  <si>
    <r>
      <rPr>
        <u/>
        <sz val="12"/>
        <rFont val="Calibri"/>
        <family val="2"/>
        <scheme val="minor"/>
      </rPr>
      <t>Calculation example for break point taxation</t>
    </r>
    <r>
      <rPr>
        <sz val="12"/>
        <rFont val="Calibri"/>
        <family val="2"/>
        <scheme val="minor"/>
      </rPr>
      <t xml:space="preserve">: </t>
    </r>
  </si>
  <si>
    <r>
      <t>Charges to be</t>
    </r>
    <r>
      <rPr>
        <b/>
        <sz val="12"/>
        <rFont val="Calibri"/>
        <family val="2"/>
        <scheme val="minor"/>
      </rPr>
      <t xml:space="preserve"> included in submitted bids</t>
    </r>
    <r>
      <rPr>
        <sz val="12"/>
        <rFont val="Calibri"/>
        <family val="2"/>
        <scheme val="minor"/>
      </rPr>
      <t>; fuel, ferry crossings, road taxes, road taxes,  cost for providing CMR and other official costs publicly known at the time of submittal of bids.</t>
    </r>
  </si>
  <si>
    <r>
      <rPr>
        <b/>
        <sz val="12"/>
        <rFont val="Calibri"/>
        <family val="2"/>
        <scheme val="minor"/>
      </rPr>
      <t xml:space="preserve">Pre-defined </t>
    </r>
    <r>
      <rPr>
        <sz val="12"/>
        <rFont val="Calibri"/>
        <family val="2"/>
        <scheme val="minor"/>
      </rPr>
      <t xml:space="preserve">levels of charges and charging criteria (as indicated in quotation template); cancellation and detention </t>
    </r>
  </si>
  <si>
    <t xml:space="preserve">Additional details for completion of bids are found in the bid templates. 
</t>
  </si>
  <si>
    <r>
      <rPr>
        <b/>
        <sz val="12"/>
        <rFont val="Calibri"/>
        <family val="2"/>
        <scheme val="minor"/>
      </rPr>
      <t>Linehauls &amp; Domestic Distribution</t>
    </r>
    <r>
      <rPr>
        <sz val="12"/>
        <rFont val="Calibri"/>
        <family val="2"/>
        <scheme val="minor"/>
      </rPr>
      <t>; the main freight from DL shipping unit Gallin serving goods to fixed split points for the contract duration, i.e. linehaul destinations may change depending on split point location of nominated domestic distribution provider (optimal location based on cost, handling possibility and distribution lead time, EDI transfer preferred, quotes for both FTL and LTL required, please state the information on pre-advice notification), shipments to be consolidated on receiving/distribution day if two or more shipments to same DL customer (consolidated billing as a one shipment required).</t>
    </r>
  </si>
  <si>
    <r>
      <rPr>
        <b/>
        <sz val="12"/>
        <rFont val="Calibri"/>
        <family val="2"/>
        <scheme val="minor"/>
      </rPr>
      <t>Inbound to Gallin</t>
    </r>
    <r>
      <rPr>
        <sz val="12"/>
        <rFont val="Calibri"/>
        <family val="2"/>
        <scheme val="minor"/>
      </rPr>
      <t>; goods flow from all zip codes per country to DL Gallin, based on routing orders (pre-advice via e-mail required, EDI in future), shipments to be customs cleared before delivery to DL Gallin.</t>
    </r>
  </si>
  <si>
    <r>
      <rPr>
        <b/>
        <sz val="12"/>
        <rFont val="Calibri"/>
        <family val="2"/>
        <scheme val="minor"/>
      </rPr>
      <t>Inbound to Manufacturing Unit</t>
    </r>
    <r>
      <rPr>
        <sz val="12"/>
        <rFont val="Calibri"/>
        <family val="2"/>
        <scheme val="minor"/>
      </rPr>
      <t>; goods flow from DL 3rd party suppliers or DL Gallin</t>
    </r>
  </si>
  <si>
    <r>
      <rPr>
        <b/>
        <sz val="12"/>
        <rFont val="Calibri"/>
        <family val="2"/>
        <scheme val="minor"/>
      </rPr>
      <t>Outbound from Gallin</t>
    </r>
    <r>
      <rPr>
        <sz val="12"/>
        <rFont val="Calibri"/>
        <family val="2"/>
        <scheme val="minor"/>
      </rPr>
      <t>; goods flow from DL shipping unit Gallin direct to DL customer or to forwarder terminal/local DL warehouse in the destination country (i.e. outbound flows not via split point set-up)</t>
    </r>
  </si>
  <si>
    <r>
      <rPr>
        <b/>
        <sz val="12"/>
        <rFont val="Calibri"/>
        <family val="2"/>
        <scheme val="minor"/>
      </rPr>
      <t>Inbound to Consolidation Points</t>
    </r>
    <r>
      <rPr>
        <sz val="12"/>
        <rFont val="Calibri"/>
        <family val="2"/>
        <scheme val="minor"/>
      </rPr>
      <t>; Consolidation Points located in Hamburg (DE), Turku (FI), Northampton (UK), Oldenzaal (NL) and Nässjö (SE) receiving shipments from 3rd party suppliers and DL Gallin</t>
    </r>
  </si>
  <si>
    <t xml:space="preserve">Transit times must be stated as number of calendar days from day of loading until day of unloading at final destination. Day of loading is defined as “Day zero (0)”. Only one integer is accepted per transit time cell (numeric values). In case of week days without departure, enter zero (0).     </t>
  </si>
  <si>
    <t>0 -</t>
  </si>
  <si>
    <t>300 -</t>
  </si>
  <si>
    <t xml:space="preserve">Tetra Laval encourage bids on both road and intermodal solutions, bidders are free to place bids on both solutions or to bid on only one solution.   </t>
  </si>
  <si>
    <t xml:space="preserve">Tetra Laval have assigned certain third party providers, referred to as logistic control tower(s), to act as a link between Tetra Laval and its contracted carrier network. The logistic control towers are assigned by Tetra Laval to carry out day-to-day logistic operations and to support with administration on various shipping activities, such as but not limited to, daily execution of load call offs, exception resolution, performance reports.  </t>
  </si>
  <si>
    <r>
      <t xml:space="preserve">In placing your quotation please take into consideration that Tetra Laval, apart from </t>
    </r>
    <r>
      <rPr>
        <u/>
        <sz val="12"/>
        <rFont val="Calibri"/>
        <family val="2"/>
        <scheme val="minor"/>
      </rPr>
      <t>competitive rates</t>
    </r>
    <r>
      <rPr>
        <sz val="12"/>
        <rFont val="Calibri"/>
        <family val="2"/>
        <scheme val="minor"/>
      </rPr>
      <t xml:space="preserve">, also attaches a great importance to </t>
    </r>
    <r>
      <rPr>
        <u/>
        <sz val="12"/>
        <rFont val="Calibri"/>
        <family val="2"/>
        <scheme val="minor"/>
      </rPr>
      <t>accuracy of quoted transit times</t>
    </r>
    <r>
      <rPr>
        <sz val="12"/>
        <rFont val="Calibri"/>
        <family val="2"/>
        <scheme val="minor"/>
      </rPr>
      <t xml:space="preserve">, offers for </t>
    </r>
    <r>
      <rPr>
        <u/>
        <sz val="12"/>
        <rFont val="Calibri"/>
        <family val="2"/>
        <scheme val="minor"/>
      </rPr>
      <t>all destinations per market</t>
    </r>
    <r>
      <rPr>
        <sz val="12"/>
        <rFont val="Calibri"/>
        <family val="2"/>
        <scheme val="minor"/>
      </rPr>
      <t xml:space="preserve"> for both LTL and FTL shipments and (if possible) </t>
    </r>
    <r>
      <rPr>
        <u/>
        <sz val="12"/>
        <rFont val="Calibri"/>
        <family val="2"/>
        <scheme val="minor"/>
      </rPr>
      <t>daily deliveries of LTL shipments</t>
    </r>
    <r>
      <rPr>
        <sz val="12"/>
        <rFont val="Calibri"/>
        <family val="2"/>
        <scheme val="minor"/>
      </rPr>
      <t>.</t>
    </r>
  </si>
  <si>
    <r>
      <t xml:space="preserve">As presented in the RFI process of this tender, DeLaval requires a </t>
    </r>
    <r>
      <rPr>
        <u/>
        <sz val="12"/>
        <rFont val="Calibri"/>
        <family val="2"/>
        <scheme val="minor"/>
      </rPr>
      <t>monthly report of shipment statistics</t>
    </r>
    <r>
      <rPr>
        <sz val="12"/>
        <rFont val="Calibri"/>
        <family val="2"/>
        <scheme val="minor"/>
      </rPr>
      <t xml:space="preserve"> according to a standardised template and format. DeLaval are implementing a freight audit and payment solution, entailing auditing of forwarder freight invoices as well as organisation of financial and statistical data. This solution </t>
    </r>
    <r>
      <rPr>
        <u/>
        <sz val="12"/>
        <rFont val="Calibri"/>
        <family val="2"/>
        <scheme val="minor"/>
      </rPr>
      <t>requires EDI connection</t>
    </r>
    <r>
      <rPr>
        <sz val="12"/>
        <rFont val="Calibri"/>
        <family val="2"/>
        <scheme val="minor"/>
      </rPr>
      <t xml:space="preserve"> between the forwarding companies and the freight audit company to support the shift from forwarder paper invoicing to invoicing through EDI. The ability of nominated forwarding companies to connect to and invoice through EDI upon time for implementation, is decisive. </t>
    </r>
  </si>
  <si>
    <r>
      <rPr>
        <u/>
        <sz val="12"/>
        <rFont val="Calibri"/>
        <family val="2"/>
        <scheme val="minor"/>
      </rPr>
      <t>DeLaval Split Point requirement</t>
    </r>
    <r>
      <rPr>
        <sz val="12"/>
        <rFont val="Calibri"/>
        <family val="2"/>
        <scheme val="minor"/>
      </rPr>
      <t xml:space="preserve">
- Splitting Points to provide rates for parcel shipments into the market   
- Splitting point provider to choose most cost efficient way for domestic distribution 
- Splitting Points to provide rates for parcel shipments into the market        
</t>
    </r>
  </si>
  <si>
    <t>Re-loading of goods ordered as or shipped as a full truck (FTL) is under no circumstances allowed.</t>
  </si>
  <si>
    <t>Requirements and specifications predefined in the bid templates must be observed and complied within order for a bid to be considered. Submitted bids shall be in strict conformity with the instructions to bidders and shall be submitted via the e-source platform.</t>
  </si>
  <si>
    <t xml:space="preserve">3,6 load metre (1 ldm = 1850 kg): 3,6*1850 = 6660 kg -&gt; rounded off to 6700 kg </t>
  </si>
  <si>
    <r>
      <rPr>
        <b/>
        <sz val="12"/>
        <rFont val="Calibri"/>
        <family val="2"/>
        <scheme val="minor"/>
      </rPr>
      <t>Included in quoted rates</t>
    </r>
    <r>
      <rPr>
        <sz val="12"/>
        <rFont val="Calibri"/>
        <family val="2"/>
        <scheme val="minor"/>
      </rPr>
      <t>; ADR for domestic distribution only, ferry, road taxes, road fuel and (short) sea bunker, extra stop, long length, crossdocking (unloading and loading) at split point, hydraulic ramp, pre-advice via phone or SMS to DL customer (for inbound deliveries to Gallin) invoicing, porto, administration (transport insurance not required)</t>
    </r>
  </si>
  <si>
    <r>
      <t xml:space="preserve">Charges to be </t>
    </r>
    <r>
      <rPr>
        <b/>
        <sz val="12"/>
        <rFont val="Calibri"/>
        <family val="2"/>
        <scheme val="minor"/>
      </rPr>
      <t>quoted separately</t>
    </r>
    <r>
      <rPr>
        <sz val="12"/>
        <rFont val="Calibri"/>
        <family val="2"/>
        <scheme val="minor"/>
      </rPr>
      <t xml:space="preserve"> by bidders as indicated in the bid templates; customs clearance</t>
    </r>
  </si>
  <si>
    <r>
      <t xml:space="preserve">Tetra Pak have </t>
    </r>
    <r>
      <rPr>
        <b/>
        <sz val="12"/>
        <rFont val="Calibri"/>
        <family val="2"/>
        <scheme val="minor"/>
      </rPr>
      <t xml:space="preserve">pre-defined certain mandatory </t>
    </r>
    <r>
      <rPr>
        <sz val="12"/>
        <rFont val="Calibri"/>
        <family val="2"/>
        <scheme val="minor"/>
      </rPr>
      <t xml:space="preserve">accessorials and charging criterias as stated in the bid template; cancellation, detention and extra stop of fee, </t>
    </r>
  </si>
  <si>
    <r>
      <rPr>
        <b/>
        <sz val="12"/>
        <rFont val="Calibri"/>
        <family val="2"/>
        <scheme val="minor"/>
      </rPr>
      <t>Separately quoted</t>
    </r>
    <r>
      <rPr>
        <sz val="12"/>
        <rFont val="Calibri"/>
        <family val="2"/>
        <scheme val="minor"/>
      </rPr>
      <t xml:space="preserve"> surcharges as indicated in quotation templates; ADR (classes 3, 8 &amp; 9) for all flows except domestic distribution</t>
    </r>
  </si>
  <si>
    <t>Geodis</t>
  </si>
  <si>
    <r>
      <t xml:space="preserve">The following requirements are mandatory for all Tetra Pak Packaging Material and Additional Material deliveries: 
   - </t>
    </r>
    <r>
      <rPr>
        <u/>
        <sz val="12"/>
        <rFont val="Calibri"/>
        <family val="2"/>
        <scheme val="minor"/>
      </rPr>
      <t>Daily check-call</t>
    </r>
    <r>
      <rPr>
        <sz val="12"/>
        <rFont val="Calibri"/>
        <family val="2"/>
        <scheme val="minor"/>
      </rPr>
      <t xml:space="preserve">; information and update of shipment location during transport (excluding day of pick-up day and delivery) through LCT system
   - </t>
    </r>
    <r>
      <rPr>
        <u/>
        <sz val="12"/>
        <rFont val="Calibri"/>
        <family val="2"/>
        <scheme val="minor"/>
      </rPr>
      <t>Delivery status</t>
    </r>
    <r>
      <rPr>
        <sz val="12"/>
        <rFont val="Calibri"/>
        <family val="2"/>
        <scheme val="minor"/>
      </rPr>
      <t>; reporting of IOD (Information on Delivery) through LCT system within 24 hrs (window for reporting, i.e. only deliveries with   
     IOD provided within 24 hrs will be measured as delivered on time)</t>
    </r>
  </si>
  <si>
    <r>
      <rPr>
        <u/>
        <sz val="12"/>
        <rFont val="Calibri"/>
        <family val="2"/>
        <scheme val="minor"/>
      </rPr>
      <t xml:space="preserve">For DeLaval shipments; </t>
    </r>
    <r>
      <rPr>
        <sz val="12"/>
        <rFont val="Calibri"/>
        <family val="2"/>
        <scheme val="minor"/>
      </rPr>
      <t xml:space="preserve">
All forwarders must provide invoices displaying all relevant information for the audit process independent from format (EDI or Paper). Auditor of freight invoices can be both nVision and/or DeLaval
</t>
    </r>
  </si>
  <si>
    <r>
      <rPr>
        <u/>
        <sz val="12"/>
        <rFont val="Calibri"/>
        <family val="2"/>
        <scheme val="minor"/>
      </rPr>
      <t>DeLaval EDI requirements;</t>
    </r>
    <r>
      <rPr>
        <sz val="12"/>
        <rFont val="Calibri"/>
        <family val="2"/>
        <scheme val="minor"/>
      </rPr>
      <t xml:space="preserve">
- Electronic Interfaces with forwarders to be a must. 
- All providers must be capable to receive and send EDI information 
- Forwarders must accept the DeLaval standard EDI formats
- EDI requirements will be provided separately more detailed </t>
    </r>
  </si>
  <si>
    <t>Recipient</t>
  </si>
  <si>
    <t>Self-bill report Forwarder</t>
  </si>
  <si>
    <t>Logistic Control Tower/ Tetra Pak</t>
  </si>
  <si>
    <t>Tetra Pak Lund sites</t>
  </si>
  <si>
    <t>Forwarder with legal entity within European Committee</t>
  </si>
  <si>
    <t>Contract period</t>
  </si>
  <si>
    <r>
      <t xml:space="preserve">3. </t>
    </r>
    <r>
      <rPr>
        <b/>
        <sz val="12"/>
        <rFont val="Calibri"/>
        <family val="2"/>
        <scheme val="minor"/>
      </rPr>
      <t>Direct flows</t>
    </r>
    <r>
      <rPr>
        <sz val="12"/>
        <rFont val="Calibri"/>
        <family val="2"/>
        <scheme val="minor"/>
      </rPr>
      <t xml:space="preserve"> of aftermarket goods; transportations from 3rd party suppliers to final customer sites or split point/consolidation point (through DL distribution centre in Gallin, DE). </t>
    </r>
  </si>
  <si>
    <t xml:space="preserve">Bidders must ensure to acquaint themselves with all information before submittal of bids. Bidders must also ensure that they are fully conversant with the requirements and obligations to be accepted by bidder if their bids are accepted. Business requirements are detailed in the Tetra Laval Road Freight Conditions as attached to the RFI package. 
However, Tetra Laval would like to specifically highlight some of the requirements below. </t>
  </si>
  <si>
    <r>
      <rPr>
        <u/>
        <sz val="12"/>
        <rFont val="Calibri"/>
        <family val="2"/>
        <scheme val="minor"/>
      </rPr>
      <t xml:space="preserve">On-time performance is a top priority metric for Tetra Laval and carrier performance levels will be closely monitored during the performance of a business relation. 
Tetra Laval expects pro-activeness and continuous improvements from the carrier in meeting performance levels.
</t>
    </r>
    <r>
      <rPr>
        <sz val="12"/>
        <rFont val="Calibri"/>
        <family val="2"/>
        <scheme val="minor"/>
      </rPr>
      <t>Key performance indicators (“KPI’s”) are designed, reviewed and renewed on a regularly basis to ensure they adequately measure business goals.
The requirement for on-time performance as regards loading and unloading is 98%. 
A compliance model can be set in place for specific Supply Chains in order to mitigate low perfomring carriers.</t>
    </r>
  </si>
  <si>
    <t>June 2018 - August 2018</t>
  </si>
  <si>
    <t>1st October 2018</t>
  </si>
  <si>
    <t>September 2018 - November 2018</t>
  </si>
  <si>
    <t>1st January 2019</t>
  </si>
  <si>
    <t>December 2018 - February 2019</t>
  </si>
  <si>
    <t>1st April 2019</t>
  </si>
  <si>
    <t>March 2019 - May 2019</t>
  </si>
  <si>
    <t>1st July 2019</t>
  </si>
  <si>
    <t>June 2019 - August 2019</t>
  </si>
  <si>
    <t>1st October 2019</t>
  </si>
  <si>
    <t>September 2019 - November 2019</t>
  </si>
  <si>
    <t>1st January 2020</t>
  </si>
  <si>
    <t>December 2019 - February 2020</t>
  </si>
  <si>
    <t>1st April 2020</t>
  </si>
  <si>
    <t>December 2017 - February 2018</t>
  </si>
  <si>
    <t>1st April 2018</t>
  </si>
  <si>
    <t>March 2018 - May 2018</t>
  </si>
  <si>
    <t>1st July 2018</t>
  </si>
  <si>
    <t>The Tetra Laval Currency Surcharge baseline is the average of the  exchange rates during June - August 2017.</t>
  </si>
  <si>
    <t xml:space="preserve">(price per shipment from minimum up to 300 kg and price per 100 kg from 300 kg up to FTL) </t>
  </si>
  <si>
    <r>
      <t xml:space="preserve">a) for CE, DL and some AM, AMC and PM deliveries - price </t>
    </r>
    <r>
      <rPr>
        <b/>
        <sz val="12"/>
        <rFont val="Calibri"/>
        <family val="2"/>
        <scheme val="minor"/>
      </rPr>
      <t>per 100 kg</t>
    </r>
    <r>
      <rPr>
        <sz val="12"/>
        <rFont val="Calibri"/>
        <family val="2"/>
        <scheme val="minor"/>
      </rPr>
      <t xml:space="preserve"> </t>
    </r>
  </si>
  <si>
    <r>
      <t xml:space="preserve">b) for most PM and AMC deliveries - price </t>
    </r>
    <r>
      <rPr>
        <b/>
        <sz val="12"/>
        <rFont val="Calibri"/>
        <family val="2"/>
        <scheme val="minor"/>
      </rPr>
      <t xml:space="preserve">per pallet (note variations in pallet sizes) </t>
    </r>
  </si>
  <si>
    <t>General instructions for submission of quotations</t>
  </si>
  <si>
    <r>
      <t xml:space="preserve">   </t>
    </r>
    <r>
      <rPr>
        <b/>
        <sz val="12"/>
        <rFont val="Calibri"/>
        <family val="2"/>
        <scheme val="minor"/>
      </rPr>
      <t>Round-trip DE-SE-DE</t>
    </r>
    <r>
      <rPr>
        <sz val="12"/>
        <rFont val="Calibri"/>
        <family val="2"/>
        <scheme val="minor"/>
      </rPr>
      <t xml:space="preserve">; daily roundtrip between Gallin - Jönköping - Gallin
</t>
    </r>
  </si>
  <si>
    <t>General information - Tetra Laval Road Freight Europe 2020-2022</t>
  </si>
  <si>
    <t>Applicable contract period: 2020-04-01 -&gt; 2022-03-31, during which rates shall be firm and valid without seasonal or other types of adjustments.</t>
  </si>
  <si>
    <t xml:space="preserve">Detailed shipment statistics can be found in the file "Tetra Pak/DL Historical shipments" attached to this tender. Aggregated data is also presented in the actual bid templates </t>
  </si>
  <si>
    <t>Highlight of requirements - Tetra Laval Road Freight Europe 2020-2022</t>
  </si>
  <si>
    <t>The terms of payment for both Tetra Pak and DeLaval, shall be 60 days. (unless local regulations state the opposite)</t>
  </si>
  <si>
    <r>
      <t xml:space="preserve">2. </t>
    </r>
    <r>
      <rPr>
        <b/>
        <sz val="12"/>
        <rFont val="Calibri"/>
        <family val="2"/>
        <scheme val="minor"/>
      </rPr>
      <t>Additional Material</t>
    </r>
    <r>
      <rPr>
        <sz val="12"/>
        <rFont val="Calibri"/>
        <family val="2"/>
        <scheme val="minor"/>
      </rPr>
      <t xml:space="preserve"> </t>
    </r>
    <r>
      <rPr>
        <b/>
        <sz val="12"/>
        <rFont val="Calibri"/>
        <family val="2"/>
        <scheme val="minor"/>
      </rPr>
      <t>&amp; Closures</t>
    </r>
    <r>
      <rPr>
        <sz val="12"/>
        <rFont val="Calibri"/>
        <family val="2"/>
        <scheme val="minor"/>
      </rPr>
      <t xml:space="preserve"> (AMC) ; shipments of closures (plastic caps) and/or drinking straws from own or external production sites to Tetra Pak converting factories or final customer sites.</t>
    </r>
  </si>
  <si>
    <t>Tortona</t>
  </si>
  <si>
    <t>Tetra Pak Closures Italy S.r.l.</t>
  </si>
  <si>
    <t>Tatabanya</t>
  </si>
  <si>
    <t>Alpla Muanyag Csomagolóipari Kft</t>
  </si>
  <si>
    <t>Garland</t>
  </si>
  <si>
    <t>Garland (Tetra Pak Tubex Portugal Lda)</t>
  </si>
  <si>
    <t>FI</t>
  </si>
  <si>
    <t>Imatra</t>
  </si>
  <si>
    <t>Tetra Pak Production Oy Imatra</t>
  </si>
  <si>
    <t>Tetra Pak International</t>
  </si>
  <si>
    <t>The fuel share of the total freight cost is set to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</si>
</sst>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 _k_r_-;\-* #,##0.00\ _k_r_-;_-* &quot;-&quot;??\ _k_r_-;_-@_-"/>
    <numFmt numFmtId="165" formatCode="_-* #,##0.00\ [$€]_-;\-* #,##0.00\ [$€]_-;_-* &quot;-&quot;??\ [$€]_-;_-@_-"/>
    <numFmt numFmtId="166" formatCode="mmm\ dd\,\ yyyy"/>
    <numFmt numFmtId="167" formatCode="0.000"/>
    <numFmt numFmtId="168" formatCode="0.0%"/>
    <numFmt numFmtId="169" formatCode="#,##0.00&quot; &quot;[$€-407];[Red]&quot;-&quot;#,##0.00&quot; &quot;[$€-407]"/>
    <numFmt numFmtId="170" formatCode="###,000"/>
    <numFmt numFmtId="171" formatCode="_(* #,##0_);_(* \(#,##0\);_(* &quot;-&quot;_);_(@_)"/>
    <numFmt numFmtId="172" formatCode="_(&quot;$&quot;* #,##0_);_(&quot;$&quot;* \(#,##0\);_(&quot;$&quot;* &quot;-&quot;_);_(@_)"/>
    <numFmt numFmtId="173" formatCode="_-* #,##0.00\ _D_M_-;\-* #,##0.00\ _D_M_-;_-* &quot;-&quot;??\ _D_M_-;_-@_-"/>
    <numFmt numFmtId="174" formatCode="_-* #,##0\ &quot;€&quot;_-;\-* #,##0\ &quot;€&quot;_-;_-* &quot;-&quot;\ &quot;€&quot;_-;_-@_-"/>
    <numFmt numFmtId="175" formatCode="_-* #,##0.00\ &quot;€&quot;_-;\-* #,##0.00\ &quot;€&quot;_-;_-* &quot;-&quot;??\ &quot;€&quot;_-;_-@_-"/>
  </numFmts>
  <fonts count="120">
    <font>
      <sz val="10"/>
      <name val="Arial"/>
      <family val="2"/>
    </font>
    <font>
      <sz val="11"/>
      <color theme="1"/>
      <name val="Arial"/>
      <family val="2"/>
    </font>
    <font>
      <sz val="11"/>
      <color theme="1"/>
      <name val="Arial"/>
      <family val="2"/>
    </font>
    <font>
      <sz val="10"/>
      <name val="Arial"/>
      <family val="2"/>
    </font>
    <font>
      <b/>
      <sz val="12"/>
      <color indexed="9"/>
      <name val="Arial"/>
      <family val="2"/>
    </font>
    <font>
      <b/>
      <sz val="10"/>
      <name val="Arial"/>
      <family val="2"/>
    </font>
    <font>
      <sz val="10"/>
      <name val="Arial CE"/>
    </font>
    <font>
      <sz val="10"/>
      <color indexed="8"/>
      <name val="Arial"/>
      <family val="2"/>
    </font>
    <font>
      <sz val="10"/>
      <name val="Helv"/>
    </font>
    <font>
      <sz val="11"/>
      <color indexed="8"/>
      <name val="Czcionka tekstu podstawowego"/>
      <family val="2"/>
      <charset val="238"/>
    </font>
    <font>
      <sz val="11"/>
      <color indexed="8"/>
      <name val="Calibri"/>
      <family val="2"/>
    </font>
    <font>
      <sz val="11"/>
      <color indexed="8"/>
      <name val="Calibri"/>
      <family val="2"/>
      <charset val="204"/>
    </font>
    <font>
      <sz val="11"/>
      <color indexed="9"/>
      <name val="Czcionka tekstu podstawowego"/>
      <family val="2"/>
      <charset val="238"/>
    </font>
    <font>
      <sz val="11"/>
      <color indexed="9"/>
      <name val="Calibri"/>
      <family val="2"/>
    </font>
    <font>
      <sz val="11"/>
      <color indexed="9"/>
      <name val="Calibri"/>
      <family val="2"/>
      <charset val="204"/>
    </font>
    <font>
      <b/>
      <sz val="11"/>
      <color indexed="52"/>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20"/>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52"/>
      <name val="Czcionka tekstu podstawowego"/>
      <family val="2"/>
      <charset val="238"/>
    </font>
    <font>
      <b/>
      <sz val="11"/>
      <color indexed="9"/>
      <name val="Czcionka tekstu podstawowego"/>
      <family val="2"/>
      <charset val="238"/>
    </font>
    <font>
      <b/>
      <sz val="11"/>
      <color indexed="9"/>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family val="2"/>
      <charset val="186"/>
    </font>
    <font>
      <sz val="10"/>
      <color indexed="8"/>
      <name val="Arial"/>
      <family val="2"/>
      <charset val="204"/>
    </font>
    <font>
      <sz val="11"/>
      <color indexed="60"/>
      <name val="Calibri"/>
      <family val="2"/>
    </font>
    <font>
      <b/>
      <sz val="11"/>
      <color indexed="52"/>
      <name val="Czcionka tekstu podstawowego"/>
      <family val="2"/>
      <charset val="238"/>
    </font>
    <font>
      <b/>
      <sz val="15"/>
      <color indexed="56"/>
      <name val="Calibri"/>
      <family val="2"/>
    </font>
    <font>
      <b/>
      <sz val="13"/>
      <color indexed="56"/>
      <name val="Calibri"/>
      <family val="2"/>
    </font>
    <font>
      <b/>
      <sz val="11"/>
      <color indexed="56"/>
      <name val="Calibri"/>
      <family val="2"/>
    </font>
    <font>
      <sz val="10"/>
      <name val="Geneva"/>
    </font>
    <font>
      <sz val="12"/>
      <name val="Times New Roman"/>
      <family val="1"/>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Cyr"/>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color indexed="63"/>
      <name val="Calibri"/>
      <family val="2"/>
    </font>
    <font>
      <sz val="10"/>
      <name val="Calibri"/>
      <family val="2"/>
      <scheme val="minor"/>
    </font>
    <font>
      <b/>
      <sz val="11"/>
      <name val="Calibri"/>
      <family val="2"/>
      <scheme val="minor"/>
    </font>
    <font>
      <b/>
      <sz val="10"/>
      <name val="Calibri"/>
      <family val="2"/>
      <scheme val="minor"/>
    </font>
    <font>
      <sz val="10"/>
      <color rgb="FF000000"/>
      <name val="Calibri"/>
      <family val="2"/>
      <scheme val="minor"/>
    </font>
    <font>
      <sz val="9"/>
      <name val="Calibri"/>
      <family val="2"/>
      <scheme val="minor"/>
    </font>
    <font>
      <b/>
      <sz val="12"/>
      <name val="Calibri"/>
      <family val="2"/>
      <scheme val="minor"/>
    </font>
    <font>
      <b/>
      <u/>
      <sz val="10"/>
      <name val="Arial"/>
      <family val="2"/>
    </font>
    <font>
      <b/>
      <sz val="8"/>
      <color indexed="63"/>
      <name val="Arial"/>
      <family val="2"/>
    </font>
    <font>
      <u/>
      <sz val="10"/>
      <color indexed="12"/>
      <name val="Arial"/>
      <family val="2"/>
    </font>
    <font>
      <sz val="8"/>
      <color indexed="18"/>
      <name val="Arial"/>
      <family val="2"/>
    </font>
    <font>
      <sz val="11"/>
      <color theme="1"/>
      <name val="Calibri"/>
      <family val="2"/>
      <scheme val="minor"/>
    </font>
    <font>
      <sz val="10"/>
      <color rgb="FFFF0000"/>
      <name val="Arial"/>
      <family val="2"/>
    </font>
    <font>
      <b/>
      <sz val="8"/>
      <name val="Arial"/>
      <family val="2"/>
    </font>
    <font>
      <b/>
      <sz val="14"/>
      <name val="Calibri"/>
      <family val="2"/>
    </font>
    <font>
      <sz val="11"/>
      <name val="Calibri"/>
      <family val="2"/>
    </font>
    <font>
      <sz val="8"/>
      <name val="Calibri"/>
      <family val="2"/>
    </font>
    <font>
      <b/>
      <sz val="8"/>
      <name val="Calibri"/>
      <family val="2"/>
    </font>
    <font>
      <sz val="8"/>
      <color rgb="FFFFFFFF"/>
      <name val="Calibri"/>
      <family val="2"/>
    </font>
    <font>
      <sz val="8"/>
      <name val="Arial"/>
      <family val="2"/>
    </font>
    <font>
      <b/>
      <sz val="18"/>
      <color theme="3"/>
      <name val="Cambria"/>
      <family val="2"/>
      <scheme val="major"/>
    </font>
    <font>
      <sz val="10"/>
      <color theme="1"/>
      <name val="Cambria"/>
      <family val="1"/>
      <scheme val="major"/>
    </font>
    <font>
      <sz val="9"/>
      <name val="Arial"/>
      <family val="2"/>
    </font>
    <font>
      <b/>
      <i/>
      <sz val="16"/>
      <color theme="1"/>
      <name val="Arial"/>
      <family val="2"/>
    </font>
    <font>
      <sz val="9"/>
      <color indexed="9"/>
      <name val="Arial"/>
      <family val="2"/>
    </font>
    <font>
      <sz val="8"/>
      <name val="Helv"/>
    </font>
    <font>
      <sz val="10"/>
      <color theme="1"/>
      <name val="Arial"/>
      <family val="2"/>
    </font>
    <font>
      <b/>
      <i/>
      <u/>
      <sz val="11"/>
      <color theme="1"/>
      <name val="Arial"/>
      <family val="2"/>
    </font>
    <font>
      <sz val="8"/>
      <color rgb="FF000000"/>
      <name val="Arial"/>
      <family val="2"/>
    </font>
    <font>
      <sz val="8"/>
      <color rgb="FF1F497D"/>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12"/>
      <name val="Arial"/>
      <family val="2"/>
    </font>
    <font>
      <b/>
      <sz val="10"/>
      <color indexed="9"/>
      <name val="Arial"/>
      <family val="2"/>
    </font>
    <font>
      <sz val="8"/>
      <color indexed="9"/>
      <name val="Arial"/>
      <family val="2"/>
    </font>
    <font>
      <sz val="12"/>
      <name val="Calibri"/>
      <family val="2"/>
      <scheme val="minor"/>
    </font>
    <font>
      <sz val="12"/>
      <color rgb="FFFF0000"/>
      <name val="Calibri"/>
      <family val="2"/>
      <scheme val="minor"/>
    </font>
    <font>
      <u/>
      <sz val="12"/>
      <name val="Calibri"/>
      <family val="2"/>
      <scheme val="minor"/>
    </font>
    <font>
      <b/>
      <sz val="18"/>
      <color indexed="9"/>
      <name val="Calibri"/>
      <family val="2"/>
      <scheme val="minor"/>
    </font>
    <font>
      <sz val="12"/>
      <color theme="1"/>
      <name val="Cambria"/>
      <family val="1"/>
      <scheme val="major"/>
    </font>
    <font>
      <sz val="12"/>
      <name val="Arial"/>
      <family val="2"/>
    </font>
    <font>
      <sz val="12"/>
      <color rgb="FF000000"/>
      <name val="Cambria"/>
      <family val="1"/>
      <scheme val="major"/>
    </font>
    <font>
      <b/>
      <sz val="18"/>
      <name val="Calibri"/>
      <family val="2"/>
      <scheme val="minor"/>
    </font>
    <font>
      <sz val="18"/>
      <name val="Calibri"/>
      <family val="2"/>
      <scheme val="minor"/>
    </font>
    <font>
      <sz val="16"/>
      <name val="Arial"/>
      <family val="2"/>
    </font>
    <font>
      <b/>
      <sz val="16"/>
      <color indexed="9"/>
      <name val="Arial"/>
      <family val="2"/>
    </font>
    <font>
      <b/>
      <sz val="10"/>
      <color rgb="FFFFFFFF"/>
      <name val="Arial"/>
      <family val="2"/>
    </font>
    <font>
      <sz val="8"/>
      <color rgb="FFFFFFFF"/>
      <name val="Arial"/>
      <family val="2"/>
    </font>
  </fonts>
  <fills count="62">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31"/>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5F5F5"/>
        <bgColor indexed="64"/>
      </patternFill>
    </fill>
    <fill>
      <patternFill patternType="solid">
        <fgColor indexed="44"/>
        <bgColor indexed="64"/>
      </patternFill>
    </fill>
    <fill>
      <patternFill patternType="gray125">
        <bgColor theme="4" tint="0.59996337778862885"/>
      </patternFill>
    </fill>
    <fill>
      <patternFill patternType="solid">
        <fgColor rgb="FF339966"/>
        <bgColor indexed="64"/>
      </patternFill>
    </fill>
    <fill>
      <patternFill patternType="solid">
        <fgColor rgb="FF33CCCC"/>
        <bgColor indexed="64"/>
      </patternFill>
    </fill>
    <fill>
      <patternFill patternType="solid">
        <fgColor rgb="FF3366FF"/>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indexed="65"/>
        <bgColor indexed="64"/>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gradientFill degree="90">
        <stop position="0">
          <color rgb="FFDDE2E7"/>
        </stop>
        <stop position="1">
          <color rgb="FFCED3D8"/>
        </stop>
      </gradient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gradientFill degree="90">
        <stop position="0">
          <color rgb="FFF7F7F7"/>
        </stop>
        <stop position="1">
          <color rgb="FFFCFCFC"/>
        </stop>
      </gradientFill>
    </fill>
    <fill>
      <patternFill patternType="solid">
        <fgColor rgb="FFDBE5F1"/>
        <bgColor rgb="FFFFFFFF"/>
      </patternFill>
    </fill>
    <fill>
      <patternFill patternType="solid">
        <fgColor theme="1"/>
        <bgColor indexed="64"/>
      </patternFill>
    </fill>
    <fill>
      <patternFill patternType="solid">
        <fgColor rgb="FF000080"/>
        <bgColor rgb="FF000000"/>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hair">
        <color rgb="FF808080"/>
      </left>
      <right style="hair">
        <color rgb="FF808080"/>
      </right>
      <top style="hair">
        <color rgb="FF808080"/>
      </top>
      <bottom style="hair">
        <color rgb="FF808080"/>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42">
    <xf numFmtId="0" fontId="0" fillId="0" borderId="0"/>
    <xf numFmtId="0" fontId="6" fillId="0" borderId="0"/>
    <xf numFmtId="0" fontId="6" fillId="0" borderId="0"/>
    <xf numFmtId="0" fontId="7" fillId="0" borderId="0">
      <alignment vertical="top"/>
    </xf>
    <xf numFmtId="0" fontId="8"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2" borderId="0" applyNumberFormat="0" applyBorder="0" applyAlignment="0" applyProtection="0"/>
    <xf numFmtId="0" fontId="3" fillId="23" borderId="9" applyNumberFormat="0" applyFont="0" applyAlignment="0" applyProtection="0"/>
    <xf numFmtId="0" fontId="15" fillId="24" borderId="10" applyNumberFormat="0" applyAlignment="0" applyProtection="0"/>
    <xf numFmtId="0" fontId="16" fillId="10" borderId="10" applyNumberFormat="0" applyAlignment="0" applyProtection="0"/>
    <xf numFmtId="0" fontId="17" fillId="24" borderId="11" applyNumberFormat="0" applyAlignment="0" applyProtection="0"/>
    <xf numFmtId="0" fontId="18" fillId="7" borderId="0" applyNumberFormat="0" applyBorder="0" applyAlignment="0" applyProtection="0"/>
    <xf numFmtId="0" fontId="19" fillId="6"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0" fillId="0" borderId="0" applyNumberFormat="0" applyFill="0" applyBorder="0" applyAlignment="0" applyProtection="0"/>
    <xf numFmtId="0" fontId="3" fillId="0" borderId="0"/>
    <xf numFmtId="0" fontId="3" fillId="0" borderId="0"/>
    <xf numFmtId="0" fontId="21" fillId="7" borderId="0" applyNumberFormat="0" applyBorder="0" applyAlignment="0" applyProtection="0"/>
    <xf numFmtId="0" fontId="22" fillId="10" borderId="10" applyNumberFormat="0" applyAlignment="0" applyProtection="0"/>
    <xf numFmtId="0" fontId="23" fillId="0" borderId="12" applyNumberFormat="0" applyFill="0" applyAlignment="0" applyProtection="0"/>
    <xf numFmtId="0" fontId="24" fillId="0" borderId="12" applyNumberFormat="0" applyFill="0" applyAlignment="0" applyProtection="0"/>
    <xf numFmtId="0" fontId="25" fillId="25" borderId="13" applyNumberFormat="0" applyAlignment="0" applyProtection="0"/>
    <xf numFmtId="0" fontId="26" fillId="25" borderId="13" applyNumberFormat="0" applyAlignment="0" applyProtection="0"/>
    <xf numFmtId="0" fontId="3" fillId="23" borderId="9" applyNumberFormat="0" applyFont="0" applyAlignment="0" applyProtection="0"/>
    <xf numFmtId="0" fontId="3" fillId="23" borderId="9" applyNumberFormat="0" applyFont="0" applyAlignment="0" applyProtection="0"/>
    <xf numFmtId="0" fontId="27" fillId="0" borderId="14" applyNumberFormat="0" applyFill="0" applyAlignment="0" applyProtection="0"/>
    <xf numFmtId="0" fontId="28" fillId="0" borderId="15" applyNumberFormat="0" applyFill="0" applyAlignment="0" applyProtection="0"/>
    <xf numFmtId="0" fontId="29" fillId="0" borderId="16" applyNumberFormat="0" applyFill="0" applyAlignment="0" applyProtection="0"/>
    <xf numFmtId="0" fontId="29" fillId="0" borderId="0" applyNumberFormat="0" applyFill="0" applyBorder="0" applyAlignment="0" applyProtection="0"/>
    <xf numFmtId="0" fontId="30" fillId="26" borderId="0" applyNumberFormat="0" applyBorder="0" applyAlignment="0" applyProtection="0"/>
    <xf numFmtId="0" fontId="31" fillId="0" borderId="0"/>
    <xf numFmtId="0" fontId="3" fillId="0" borderId="0"/>
    <xf numFmtId="0" fontId="3" fillId="0" borderId="0"/>
    <xf numFmtId="0" fontId="3" fillId="0" borderId="0"/>
    <xf numFmtId="0" fontId="3" fillId="0" borderId="0"/>
    <xf numFmtId="0" fontId="32" fillId="0" borderId="0"/>
    <xf numFmtId="0" fontId="33" fillId="26" borderId="0" applyNumberFormat="0" applyBorder="0" applyAlignment="0" applyProtection="0"/>
    <xf numFmtId="0" fontId="34" fillId="24" borderId="10" applyNumberFormat="0" applyAlignment="0" applyProtection="0"/>
    <xf numFmtId="0" fontId="35" fillId="0" borderId="14" applyNumberFormat="0" applyFill="0" applyAlignment="0" applyProtection="0"/>
    <xf numFmtId="0" fontId="36" fillId="0" borderId="15" applyNumberFormat="0" applyFill="0" applyAlignment="0" applyProtection="0"/>
    <xf numFmtId="0" fontId="37" fillId="0" borderId="16" applyNumberFormat="0" applyFill="0" applyAlignment="0" applyProtection="0"/>
    <xf numFmtId="0" fontId="37" fillId="0" borderId="0" applyNumberFormat="0" applyFill="0" applyBorder="0" applyAlignment="0" applyProtection="0"/>
    <xf numFmtId="9" fontId="3" fillId="0" borderId="0" applyFont="0" applyFill="0" applyBorder="0" applyAlignment="0" applyProtection="0"/>
    <xf numFmtId="0" fontId="3" fillId="27" borderId="11" applyNumberFormat="0" applyProtection="0">
      <alignment horizontal="left" vertical="center" indent="1"/>
    </xf>
    <xf numFmtId="0" fontId="3" fillId="27" borderId="11" applyNumberFormat="0" applyProtection="0">
      <alignment horizontal="left" vertical="center" indent="1"/>
    </xf>
    <xf numFmtId="0" fontId="38" fillId="0" borderId="0"/>
    <xf numFmtId="0" fontId="39" fillId="0" borderId="0"/>
    <xf numFmtId="166" fontId="3" fillId="0" borderId="0" applyFill="0" applyBorder="0" applyAlignment="0" applyProtection="0">
      <alignment wrapText="1"/>
    </xf>
    <xf numFmtId="166" fontId="3" fillId="0" borderId="0" applyFill="0" applyBorder="0" applyAlignment="0" applyProtection="0">
      <alignment wrapText="1"/>
    </xf>
    <xf numFmtId="0" fontId="40" fillId="0" borderId="17"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5" fillId="0" borderId="0" applyNumberFormat="0" applyFill="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2" borderId="0" applyNumberFormat="0" applyBorder="0" applyAlignment="0" applyProtection="0"/>
    <xf numFmtId="0" fontId="6" fillId="23" borderId="9" applyNumberFormat="0" applyFont="0" applyAlignment="0" applyProtection="0"/>
    <xf numFmtId="0" fontId="46" fillId="0" borderId="0" applyNumberFormat="0" applyFill="0" applyBorder="0" applyAlignment="0" applyProtection="0"/>
    <xf numFmtId="0" fontId="47" fillId="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48" fillId="10" borderId="10" applyNumberFormat="0" applyAlignment="0" applyProtection="0"/>
    <xf numFmtId="0" fontId="49" fillId="24" borderId="11" applyNumberFormat="0" applyAlignment="0" applyProtection="0"/>
    <xf numFmtId="0" fontId="50" fillId="24" borderId="10" applyNumberFormat="0" applyAlignment="0" applyProtection="0"/>
    <xf numFmtId="0" fontId="51" fillId="0" borderId="14" applyNumberFormat="0" applyFill="0" applyAlignment="0" applyProtection="0"/>
    <xf numFmtId="0" fontId="52" fillId="0" borderId="15" applyNumberFormat="0" applyFill="0" applyAlignment="0" applyProtection="0"/>
    <xf numFmtId="0" fontId="53" fillId="0" borderId="16" applyNumberFormat="0" applyFill="0" applyAlignment="0" applyProtection="0"/>
    <xf numFmtId="0" fontId="53" fillId="0" borderId="0" applyNumberFormat="0" applyFill="0" applyBorder="0" applyAlignment="0" applyProtection="0"/>
    <xf numFmtId="0" fontId="54" fillId="0" borderId="17" applyNumberFormat="0" applyFill="0" applyAlignment="0" applyProtection="0"/>
    <xf numFmtId="0" fontId="55" fillId="25" borderId="13" applyNumberFormat="0" applyAlignment="0" applyProtection="0"/>
    <xf numFmtId="0" fontId="56" fillId="0" borderId="0" applyNumberFormat="0" applyFill="0" applyBorder="0" applyAlignment="0" applyProtection="0"/>
    <xf numFmtId="0" fontId="57" fillId="26" borderId="0" applyNumberFormat="0" applyBorder="0" applyAlignment="0" applyProtection="0"/>
    <xf numFmtId="0" fontId="58" fillId="0" borderId="0"/>
    <xf numFmtId="0" fontId="59" fillId="6" borderId="0" applyNumberFormat="0" applyBorder="0" applyAlignment="0" applyProtection="0"/>
    <xf numFmtId="0" fontId="60" fillId="0" borderId="0" applyNumberFormat="0" applyFill="0" applyBorder="0" applyAlignment="0" applyProtection="0"/>
    <xf numFmtId="0" fontId="3" fillId="23" borderId="9" applyNumberFormat="0" applyFont="0" applyAlignment="0" applyProtection="0"/>
    <xf numFmtId="0" fontId="3" fillId="23" borderId="9" applyNumberFormat="0" applyFont="0" applyAlignment="0" applyProtection="0"/>
    <xf numFmtId="0" fontId="61" fillId="0" borderId="12" applyNumberFormat="0" applyFill="0" applyAlignment="0" applyProtection="0"/>
    <xf numFmtId="0" fontId="3" fillId="0" borderId="0"/>
    <xf numFmtId="0" fontId="3" fillId="0" borderId="0"/>
    <xf numFmtId="0" fontId="62" fillId="0" borderId="0" applyNumberFormat="0" applyFill="0" applyBorder="0" applyAlignment="0" applyProtection="0"/>
    <xf numFmtId="0" fontId="63" fillId="7" borderId="0" applyNumberFormat="0" applyBorder="0" applyAlignment="0" applyProtection="0"/>
    <xf numFmtId="0" fontId="3" fillId="0" borderId="0"/>
    <xf numFmtId="43" fontId="3" fillId="0" borderId="0" applyFont="0" applyFill="0" applyBorder="0" applyAlignment="0" applyProtection="0"/>
    <xf numFmtId="0" fontId="64" fillId="24" borderId="11" applyNumberFormat="0" applyAlignment="0" applyProtection="0"/>
    <xf numFmtId="9" fontId="3" fillId="0" borderId="0" applyFont="0" applyFill="0" applyBorder="0" applyAlignment="0" applyProtection="0"/>
    <xf numFmtId="0" fontId="73" fillId="0" borderId="0" applyNumberFormat="0" applyFill="0" applyBorder="0" applyAlignment="0" applyProtection="0">
      <alignment vertical="top"/>
      <protection locked="0"/>
    </xf>
    <xf numFmtId="0" fontId="3" fillId="0" borderId="0"/>
    <xf numFmtId="0" fontId="75" fillId="0" borderId="0"/>
    <xf numFmtId="0" fontId="2" fillId="0" borderId="0"/>
    <xf numFmtId="0" fontId="6" fillId="0" borderId="0"/>
    <xf numFmtId="0" fontId="6" fillId="0" borderId="0"/>
    <xf numFmtId="0" fontId="6"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3" fillId="23" borderId="9" applyNumberFormat="0" applyFont="0" applyAlignment="0" applyProtection="0"/>
    <xf numFmtId="0" fontId="3" fillId="23" borderId="9" applyNumberFormat="0" applyFont="0" applyAlignment="0" applyProtection="0"/>
    <xf numFmtId="0" fontId="3" fillId="23" borderId="9" applyNumberFormat="0" applyFont="0" applyAlignment="0" applyProtection="0"/>
    <xf numFmtId="0" fontId="15" fillId="24" borderId="10" applyNumberFormat="0" applyAlignment="0" applyProtection="0"/>
    <xf numFmtId="0" fontId="86" fillId="0" borderId="51">
      <alignment horizontal="left" vertical="center" wrapText="1"/>
      <protection locked="0"/>
    </xf>
    <xf numFmtId="0" fontId="86" fillId="0" borderId="51">
      <alignment horizontal="center" vertical="center" wrapText="1"/>
      <protection locked="0"/>
    </xf>
    <xf numFmtId="3" fontId="86" fillId="0" borderId="51">
      <alignment horizontal="right" vertical="center" wrapText="1"/>
      <protection locked="0"/>
    </xf>
    <xf numFmtId="3" fontId="86" fillId="0" borderId="51">
      <alignment horizontal="right" vertical="center" wrapText="1"/>
    </xf>
    <xf numFmtId="0" fontId="21" fillId="7" borderId="0" applyNumberFormat="0" applyBorder="0" applyAlignment="0" applyProtection="0"/>
    <xf numFmtId="164" fontId="3" fillId="0" borderId="0" applyFont="0" applyFill="0" applyBorder="0" applyAlignment="0" applyProtection="0"/>
    <xf numFmtId="0" fontId="19" fillId="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2" borderId="0" applyNumberFormat="0" applyBorder="0" applyAlignment="0" applyProtection="0"/>
    <xf numFmtId="0" fontId="20" fillId="0" borderId="0" applyNumberFormat="0" applyFill="0" applyBorder="0" applyAlignment="0" applyProtection="0"/>
    <xf numFmtId="0" fontId="87" fillId="0" borderId="0">
      <alignment horizontal="center"/>
    </xf>
    <xf numFmtId="0" fontId="87" fillId="0" borderId="0">
      <alignment horizontal="center" textRotation="90"/>
    </xf>
    <xf numFmtId="0" fontId="88" fillId="0" borderId="4" applyBorder="0">
      <alignment horizontal="center" vertical="top"/>
    </xf>
    <xf numFmtId="0" fontId="73" fillId="0" borderId="0" applyNumberFormat="0" applyFill="0" applyBorder="0" applyAlignment="0" applyProtection="0">
      <alignment vertical="top"/>
      <protection locked="0"/>
    </xf>
    <xf numFmtId="0" fontId="22" fillId="10" borderId="10" applyNumberFormat="0" applyAlignment="0" applyProtection="0"/>
    <xf numFmtId="0" fontId="26" fillId="25" borderId="13" applyNumberFormat="0" applyAlignment="0" applyProtection="0"/>
    <xf numFmtId="0" fontId="23" fillId="0" borderId="12" applyNumberFormat="0" applyFill="0" applyAlignment="0" applyProtection="0"/>
    <xf numFmtId="0" fontId="89" fillId="0" borderId="0"/>
    <xf numFmtId="0" fontId="3" fillId="0" borderId="0"/>
    <xf numFmtId="0" fontId="3" fillId="0" borderId="0"/>
    <xf numFmtId="0" fontId="75" fillId="0" borderId="0"/>
    <xf numFmtId="0" fontId="1" fillId="0" borderId="0"/>
    <xf numFmtId="0" fontId="1" fillId="0" borderId="0"/>
    <xf numFmtId="0" fontId="3" fillId="0" borderId="0"/>
    <xf numFmtId="0" fontId="3" fillId="0" borderId="0"/>
    <xf numFmtId="0" fontId="3" fillId="0" borderId="0"/>
    <xf numFmtId="0" fontId="3" fillId="0" borderId="0"/>
    <xf numFmtId="0" fontId="90" fillId="0" borderId="0"/>
    <xf numFmtId="0" fontId="3" fillId="0" borderId="0"/>
    <xf numFmtId="0" fontId="75"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5" fillId="0" borderId="0"/>
    <xf numFmtId="0" fontId="10"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91" fillId="0" borderId="0"/>
    <xf numFmtId="169" fontId="91" fillId="0" borderId="0"/>
    <xf numFmtId="0" fontId="43" fillId="0" borderId="0" applyNumberFormat="0" applyFill="0" applyBorder="0" applyAlignment="0" applyProtection="0"/>
    <xf numFmtId="0" fontId="35" fillId="0" borderId="14" applyNumberFormat="0" applyFill="0" applyAlignment="0" applyProtection="0"/>
    <xf numFmtId="0" fontId="36" fillId="0" borderId="15" applyNumberFormat="0" applyFill="0" applyAlignment="0" applyProtection="0"/>
    <xf numFmtId="0" fontId="37" fillId="0" borderId="16" applyNumberFormat="0" applyFill="0" applyAlignment="0" applyProtection="0"/>
    <xf numFmtId="0" fontId="37" fillId="0" borderId="0" applyNumberFormat="0" applyFill="0" applyBorder="0" applyAlignment="0" applyProtection="0"/>
    <xf numFmtId="0" fontId="84" fillId="0" borderId="0" applyNumberFormat="0" applyFill="0" applyBorder="0" applyAlignment="0" applyProtection="0"/>
    <xf numFmtId="0" fontId="92" fillId="0" borderId="63" applyNumberFormat="0" applyFont="0" applyFill="0" applyAlignment="0" applyProtection="0"/>
    <xf numFmtId="170" fontId="93" fillId="0" borderId="64" applyNumberFormat="0" applyProtection="0">
      <alignment horizontal="right" vertical="center"/>
    </xf>
    <xf numFmtId="170" fontId="94" fillId="0" borderId="65" applyNumberFormat="0" applyProtection="0">
      <alignment horizontal="right" vertical="center"/>
    </xf>
    <xf numFmtId="0" fontId="94" fillId="41" borderId="63" applyNumberFormat="0" applyAlignment="0" applyProtection="0">
      <alignment horizontal="left" vertical="center" indent="1"/>
    </xf>
    <xf numFmtId="0" fontId="95" fillId="42" borderId="65" applyNumberFormat="0" applyAlignment="0" applyProtection="0">
      <alignment horizontal="left" vertical="center" indent="1"/>
    </xf>
    <xf numFmtId="0" fontId="95" fillId="42" borderId="65" applyNumberFormat="0" applyAlignment="0" applyProtection="0">
      <alignment horizontal="left" vertical="center" indent="1"/>
    </xf>
    <xf numFmtId="0" fontId="96" fillId="0" borderId="62" applyNumberFormat="0" applyFill="0" applyBorder="0" applyAlignment="0" applyProtection="0"/>
    <xf numFmtId="0" fontId="96" fillId="42" borderId="65" applyNumberFormat="0" applyAlignment="0" applyProtection="0">
      <alignment horizontal="left" vertical="center" indent="1"/>
    </xf>
    <xf numFmtId="0" fontId="96" fillId="42" borderId="65" applyNumberFormat="0" applyAlignment="0" applyProtection="0">
      <alignment horizontal="left" vertical="center" indent="1"/>
    </xf>
    <xf numFmtId="170" fontId="97" fillId="43" borderId="64" applyNumberFormat="0" applyBorder="0" applyProtection="0">
      <alignment horizontal="right" vertical="center"/>
    </xf>
    <xf numFmtId="170" fontId="98" fillId="43" borderId="65" applyNumberFormat="0" applyBorder="0" applyProtection="0">
      <alignment horizontal="right" vertical="center"/>
    </xf>
    <xf numFmtId="0" fontId="96" fillId="44" borderId="65" applyNumberFormat="0" applyAlignment="0" applyProtection="0">
      <alignment horizontal="left" vertical="center" indent="1"/>
    </xf>
    <xf numFmtId="170" fontId="98" fillId="44" borderId="65" applyNumberFormat="0" applyProtection="0">
      <alignment horizontal="right" vertical="center"/>
    </xf>
    <xf numFmtId="0" fontId="99" fillId="0" borderId="62" applyBorder="0" applyAlignment="0" applyProtection="0"/>
    <xf numFmtId="170" fontId="100" fillId="45" borderId="66" applyNumberFormat="0" applyBorder="0" applyAlignment="0" applyProtection="0">
      <alignment horizontal="right" vertical="center" indent="1"/>
    </xf>
    <xf numFmtId="170" fontId="101" fillId="46" borderId="66" applyNumberFormat="0" applyBorder="0" applyAlignment="0" applyProtection="0">
      <alignment horizontal="right" vertical="center" indent="1"/>
    </xf>
    <xf numFmtId="170" fontId="101" fillId="47" borderId="66" applyNumberFormat="0" applyBorder="0" applyAlignment="0" applyProtection="0">
      <alignment horizontal="right" vertical="center" indent="1"/>
    </xf>
    <xf numFmtId="170" fontId="102" fillId="48" borderId="66" applyNumberFormat="0" applyBorder="0" applyAlignment="0" applyProtection="0">
      <alignment horizontal="right" vertical="center" indent="1"/>
    </xf>
    <xf numFmtId="170" fontId="102" fillId="49" borderId="66" applyNumberFormat="0" applyBorder="0" applyAlignment="0" applyProtection="0">
      <alignment horizontal="right" vertical="center" indent="1"/>
    </xf>
    <xf numFmtId="170" fontId="102" fillId="50" borderId="66" applyNumberFormat="0" applyBorder="0" applyAlignment="0" applyProtection="0">
      <alignment horizontal="right" vertical="center" indent="1"/>
    </xf>
    <xf numFmtId="170" fontId="103" fillId="51" borderId="66" applyNumberFormat="0" applyBorder="0" applyAlignment="0" applyProtection="0">
      <alignment horizontal="right" vertical="center" indent="1"/>
    </xf>
    <xf numFmtId="170" fontId="103" fillId="52" borderId="66" applyNumberFormat="0" applyBorder="0" applyAlignment="0" applyProtection="0">
      <alignment horizontal="right" vertical="center" indent="1"/>
    </xf>
    <xf numFmtId="170" fontId="103" fillId="53" borderId="66" applyNumberFormat="0" applyBorder="0" applyAlignment="0" applyProtection="0">
      <alignment horizontal="right" vertical="center" indent="1"/>
    </xf>
    <xf numFmtId="0" fontId="95" fillId="54" borderId="67" applyNumberFormat="0" applyAlignment="0" applyProtection="0">
      <alignment horizontal="left" vertical="center" indent="1"/>
    </xf>
    <xf numFmtId="0" fontId="95" fillId="55" borderId="63" applyNumberFormat="0" applyAlignment="0" applyProtection="0">
      <alignment horizontal="left" vertical="center" indent="1"/>
    </xf>
    <xf numFmtId="0" fontId="95" fillId="56" borderId="63" applyNumberFormat="0" applyAlignment="0" applyProtection="0">
      <alignment horizontal="left" vertical="center" indent="1"/>
    </xf>
    <xf numFmtId="0" fontId="95" fillId="57" borderId="63" applyNumberFormat="0" applyAlignment="0" applyProtection="0">
      <alignment horizontal="left" vertical="center" indent="1"/>
    </xf>
    <xf numFmtId="0" fontId="95" fillId="43" borderId="63" applyNumberFormat="0" applyAlignment="0" applyProtection="0">
      <alignment horizontal="left" vertical="center" indent="1"/>
    </xf>
    <xf numFmtId="0" fontId="95" fillId="44" borderId="65" applyNumberFormat="0" applyAlignment="0" applyProtection="0">
      <alignment horizontal="left" vertical="center" indent="1"/>
    </xf>
    <xf numFmtId="0" fontId="95" fillId="58" borderId="67" applyNumberFormat="0" applyAlignment="0" applyProtection="0">
      <alignment horizontal="left" vertical="center" indent="1"/>
    </xf>
    <xf numFmtId="170" fontId="93" fillId="43" borderId="64" applyNumberFormat="0" applyBorder="0" applyProtection="0">
      <alignment horizontal="right" vertical="center"/>
    </xf>
    <xf numFmtId="170" fontId="94" fillId="43" borderId="65" applyNumberFormat="0" applyBorder="0" applyProtection="0">
      <alignment horizontal="right" vertical="center"/>
    </xf>
    <xf numFmtId="170" fontId="93" fillId="59" borderId="63" applyNumberFormat="0" applyAlignment="0" applyProtection="0">
      <alignment horizontal="left" vertical="center" indent="1"/>
    </xf>
    <xf numFmtId="0" fontId="94" fillId="41" borderId="65" applyNumberFormat="0" applyAlignment="0" applyProtection="0">
      <alignment horizontal="left" vertical="center" indent="1"/>
    </xf>
    <xf numFmtId="0" fontId="95" fillId="44" borderId="65" applyNumberFormat="0" applyAlignment="0" applyProtection="0">
      <alignment horizontal="left" vertical="center" indent="1"/>
    </xf>
    <xf numFmtId="170" fontId="94" fillId="44" borderId="65" applyNumberFormat="0" applyProtection="0">
      <alignment horizontal="right" vertical="center"/>
    </xf>
    <xf numFmtId="0" fontId="3" fillId="0" borderId="0"/>
    <xf numFmtId="0" fontId="3" fillId="0" borderId="0"/>
    <xf numFmtId="0" fontId="3" fillId="0" borderId="0"/>
    <xf numFmtId="0" fontId="3" fillId="0" borderId="0"/>
    <xf numFmtId="0" fontId="1" fillId="0" borderId="0"/>
    <xf numFmtId="0" fontId="3" fillId="0" borderId="0"/>
    <xf numFmtId="0" fontId="44" fillId="0" borderId="17" applyNumberFormat="0" applyFill="0" applyAlignment="0" applyProtection="0"/>
    <xf numFmtId="171" fontId="3" fillId="0" borderId="0" applyFont="0" applyFill="0" applyBorder="0" applyAlignment="0" applyProtection="0"/>
    <xf numFmtId="172" fontId="3" fillId="0" borderId="0" applyFont="0" applyFill="0" applyBorder="0" applyAlignment="0" applyProtection="0"/>
    <xf numFmtId="0" fontId="46" fillId="0" borderId="0" applyNumberFormat="0" applyFill="0" applyBorder="0" applyAlignment="0" applyProtection="0"/>
  </cellStyleXfs>
  <cellXfs count="477">
    <xf numFmtId="0" fontId="0" fillId="0" borderId="0" xfId="0"/>
    <xf numFmtId="0" fontId="0" fillId="3" borderId="0" xfId="0" applyFill="1"/>
    <xf numFmtId="0" fontId="5" fillId="3" borderId="0" xfId="0" applyFont="1" applyFill="1"/>
    <xf numFmtId="0" fontId="65" fillId="0" borderId="0" xfId="158" applyFont="1"/>
    <xf numFmtId="0" fontId="67" fillId="0" borderId="0" xfId="158" applyFont="1"/>
    <xf numFmtId="0" fontId="65" fillId="0" borderId="0" xfId="158" applyFont="1" applyAlignment="1">
      <alignment horizontal="left" indent="1"/>
    </xf>
    <xf numFmtId="0" fontId="65" fillId="28" borderId="0" xfId="158" applyFont="1" applyFill="1" applyBorder="1"/>
    <xf numFmtId="0" fontId="65" fillId="28" borderId="0" xfId="158" applyFont="1" applyFill="1" applyAlignment="1">
      <alignment horizontal="left" indent="1"/>
    </xf>
    <xf numFmtId="0" fontId="65" fillId="28" borderId="0" xfId="158" applyFont="1" applyFill="1"/>
    <xf numFmtId="0" fontId="65" fillId="28" borderId="0" xfId="158" applyFont="1" applyFill="1" applyAlignment="1">
      <alignment horizontal="left" vertical="center" indent="1"/>
    </xf>
    <xf numFmtId="0" fontId="65" fillId="0" borderId="0" xfId="158" applyFont="1" applyAlignment="1">
      <alignment horizontal="left" vertical="center" indent="1"/>
    </xf>
    <xf numFmtId="0" fontId="0" fillId="0" borderId="0" xfId="0" applyAlignment="1">
      <alignment horizontal="left" vertical="center" indent="1"/>
    </xf>
    <xf numFmtId="0" fontId="3" fillId="0" borderId="0" xfId="98"/>
    <xf numFmtId="0" fontId="3" fillId="3" borderId="30" xfId="98" applyFill="1" applyBorder="1"/>
    <xf numFmtId="0" fontId="3" fillId="3" borderId="0" xfId="98" applyFill="1" applyBorder="1"/>
    <xf numFmtId="0" fontId="3" fillId="28" borderId="0" xfId="98" applyFill="1" applyBorder="1"/>
    <xf numFmtId="0" fontId="71" fillId="28" borderId="31" xfId="98" applyFont="1" applyFill="1" applyBorder="1"/>
    <xf numFmtId="0" fontId="3" fillId="28" borderId="28" xfId="98" applyFill="1" applyBorder="1"/>
    <xf numFmtId="0" fontId="3" fillId="28" borderId="29" xfId="98" applyFill="1" applyBorder="1"/>
    <xf numFmtId="0" fontId="71" fillId="0" borderId="0" xfId="98" applyFont="1" applyBorder="1"/>
    <xf numFmtId="0" fontId="71" fillId="3" borderId="31" xfId="98" applyFont="1" applyFill="1" applyBorder="1"/>
    <xf numFmtId="0" fontId="3" fillId="3" borderId="28" xfId="98" applyFill="1" applyBorder="1"/>
    <xf numFmtId="0" fontId="71" fillId="3" borderId="29" xfId="98" applyFont="1" applyFill="1" applyBorder="1"/>
    <xf numFmtId="0" fontId="73" fillId="3" borderId="0" xfId="162" applyFill="1" applyBorder="1" applyAlignment="1" applyProtection="1"/>
    <xf numFmtId="0" fontId="3" fillId="3" borderId="0" xfId="98" applyFill="1" applyBorder="1" applyAlignment="1"/>
    <xf numFmtId="0" fontId="3" fillId="3" borderId="34" xfId="98" applyFill="1" applyBorder="1" applyAlignment="1">
      <alignment wrapText="1"/>
    </xf>
    <xf numFmtId="0" fontId="73" fillId="3" borderId="30" xfId="162" applyFill="1" applyBorder="1" applyAlignment="1" applyProtection="1"/>
    <xf numFmtId="0" fontId="3" fillId="3" borderId="30" xfId="98" quotePrefix="1" applyFill="1" applyBorder="1"/>
    <xf numFmtId="0" fontId="3" fillId="3" borderId="0" xfId="98" quotePrefix="1" applyFill="1" applyBorder="1"/>
    <xf numFmtId="0" fontId="3" fillId="3" borderId="34" xfId="98" applyFill="1" applyBorder="1"/>
    <xf numFmtId="0" fontId="71" fillId="3" borderId="34" xfId="98" applyFont="1" applyFill="1" applyBorder="1"/>
    <xf numFmtId="0" fontId="3" fillId="3" borderId="0" xfId="98" quotePrefix="1" applyFill="1" applyBorder="1" applyAlignment="1">
      <alignment wrapText="1"/>
    </xf>
    <xf numFmtId="0" fontId="3" fillId="0" borderId="0" xfId="98" applyBorder="1" applyAlignment="1"/>
    <xf numFmtId="0" fontId="3" fillId="3" borderId="34" xfId="98" applyFill="1" applyBorder="1" applyAlignment="1"/>
    <xf numFmtId="0" fontId="71" fillId="28" borderId="0" xfId="98" applyFont="1" applyFill="1" applyBorder="1" applyAlignment="1">
      <alignment wrapText="1"/>
    </xf>
    <xf numFmtId="0" fontId="3" fillId="3" borderId="35" xfId="98" quotePrefix="1" applyFill="1" applyBorder="1"/>
    <xf numFmtId="0" fontId="3" fillId="3" borderId="36" xfId="98" applyFill="1" applyBorder="1"/>
    <xf numFmtId="0" fontId="3" fillId="3" borderId="36" xfId="98" applyFill="1" applyBorder="1" applyAlignment="1"/>
    <xf numFmtId="0" fontId="3" fillId="3" borderId="39" xfId="98" applyFill="1" applyBorder="1"/>
    <xf numFmtId="0" fontId="3" fillId="0" borderId="0" xfId="98" applyBorder="1"/>
    <xf numFmtId="9" fontId="5" fillId="0" borderId="40" xfId="161" applyFont="1" applyFill="1" applyBorder="1" applyProtection="1">
      <protection locked="0"/>
    </xf>
    <xf numFmtId="0" fontId="74" fillId="4" borderId="40" xfId="98" applyFont="1" applyFill="1" applyBorder="1" applyAlignment="1">
      <alignment wrapText="1"/>
    </xf>
    <xf numFmtId="0" fontId="72" fillId="32" borderId="41" xfId="98" applyFont="1" applyFill="1" applyBorder="1" applyAlignment="1">
      <alignment horizontal="center" wrapText="1"/>
    </xf>
    <xf numFmtId="0" fontId="72" fillId="32" borderId="42" xfId="98" applyFont="1" applyFill="1" applyBorder="1" applyAlignment="1">
      <alignment horizontal="center" wrapText="1"/>
    </xf>
    <xf numFmtId="0" fontId="72" fillId="32" borderId="43" xfId="98" applyFont="1" applyFill="1" applyBorder="1" applyAlignment="1">
      <alignment horizontal="center" wrapText="1"/>
    </xf>
    <xf numFmtId="2" fontId="3" fillId="3" borderId="47" xfId="98" applyNumberFormat="1" applyFont="1" applyFill="1" applyBorder="1" applyAlignment="1">
      <alignment horizontal="center"/>
    </xf>
    <xf numFmtId="2" fontId="3" fillId="3" borderId="48" xfId="98" applyNumberFormat="1" applyFont="1" applyFill="1" applyBorder="1" applyAlignment="1">
      <alignment horizontal="center"/>
    </xf>
    <xf numFmtId="168" fontId="3" fillId="3" borderId="49" xfId="161" applyNumberFormat="1" applyFill="1" applyBorder="1" applyAlignment="1">
      <alignment horizontal="center"/>
    </xf>
    <xf numFmtId="2" fontId="3" fillId="0" borderId="47" xfId="98" applyNumberFormat="1" applyFont="1" applyFill="1" applyBorder="1" applyAlignment="1">
      <alignment horizontal="center"/>
    </xf>
    <xf numFmtId="2" fontId="3" fillId="0" borderId="48" xfId="98" applyNumberFormat="1" applyFont="1" applyFill="1" applyBorder="1" applyAlignment="1">
      <alignment horizontal="center"/>
    </xf>
    <xf numFmtId="168" fontId="3" fillId="0" borderId="49" xfId="161" applyNumberFormat="1" applyFont="1" applyFill="1" applyBorder="1" applyAlignment="1">
      <alignment horizontal="center"/>
    </xf>
    <xf numFmtId="168" fontId="3" fillId="3" borderId="49" xfId="161" applyNumberFormat="1" applyFont="1" applyFill="1" applyBorder="1" applyAlignment="1">
      <alignment horizontal="center"/>
    </xf>
    <xf numFmtId="2" fontId="3" fillId="0" borderId="50" xfId="98" applyNumberFormat="1" applyFont="1" applyFill="1" applyBorder="1" applyAlignment="1">
      <alignment horizontal="center"/>
    </xf>
    <xf numFmtId="2" fontId="3" fillId="0" borderId="51" xfId="98" applyNumberFormat="1" applyFont="1" applyFill="1" applyBorder="1" applyAlignment="1">
      <alignment horizontal="center"/>
    </xf>
    <xf numFmtId="168" fontId="3" fillId="3" borderId="52" xfId="161" applyNumberFormat="1" applyFill="1" applyBorder="1" applyAlignment="1">
      <alignment horizontal="center"/>
    </xf>
    <xf numFmtId="168" fontId="3" fillId="3" borderId="53" xfId="161" applyNumberFormat="1" applyFill="1" applyBorder="1" applyAlignment="1">
      <alignment horizontal="center"/>
    </xf>
    <xf numFmtId="168" fontId="3" fillId="0" borderId="53" xfId="161" applyNumberFormat="1" applyFont="1" applyFill="1" applyBorder="1" applyAlignment="1">
      <alignment horizontal="center"/>
    </xf>
    <xf numFmtId="168" fontId="3" fillId="0" borderId="52" xfId="161" applyNumberFormat="1" applyFont="1" applyFill="1" applyBorder="1" applyAlignment="1">
      <alignment horizontal="center"/>
    </xf>
    <xf numFmtId="2" fontId="3" fillId="3" borderId="50" xfId="98" applyNumberFormat="1" applyFont="1" applyFill="1" applyBorder="1" applyAlignment="1">
      <alignment horizontal="center"/>
    </xf>
    <xf numFmtId="2" fontId="3" fillId="3" borderId="51" xfId="98" applyNumberFormat="1" applyFont="1" applyFill="1" applyBorder="1" applyAlignment="1">
      <alignment horizontal="center"/>
    </xf>
    <xf numFmtId="168" fontId="3" fillId="3" borderId="52" xfId="161" applyNumberFormat="1" applyFont="1" applyFill="1" applyBorder="1" applyAlignment="1">
      <alignment horizontal="center"/>
    </xf>
    <xf numFmtId="2" fontId="3" fillId="0" borderId="54" xfId="98" applyNumberFormat="1" applyFont="1" applyFill="1" applyBorder="1" applyAlignment="1">
      <alignment horizontal="center"/>
    </xf>
    <xf numFmtId="2" fontId="3" fillId="0" borderId="55" xfId="98" applyNumberFormat="1" applyFont="1" applyFill="1" applyBorder="1" applyAlignment="1">
      <alignment horizontal="center"/>
    </xf>
    <xf numFmtId="2" fontId="3" fillId="3" borderId="54" xfId="98" applyNumberFormat="1" applyFont="1" applyFill="1" applyBorder="1" applyAlignment="1">
      <alignment horizontal="center"/>
    </xf>
    <xf numFmtId="2" fontId="3" fillId="3" borderId="55" xfId="98" applyNumberFormat="1" applyFont="1" applyFill="1" applyBorder="1" applyAlignment="1">
      <alignment horizontal="center"/>
    </xf>
    <xf numFmtId="168" fontId="3" fillId="3" borderId="53" xfId="161" applyNumberFormat="1" applyFont="1" applyFill="1" applyBorder="1" applyAlignment="1">
      <alignment horizontal="center"/>
    </xf>
    <xf numFmtId="2" fontId="5" fillId="4" borderId="41" xfId="98" applyNumberFormat="1" applyFont="1" applyFill="1" applyBorder="1" applyAlignment="1">
      <alignment horizontal="center" vertical="center"/>
    </xf>
    <xf numFmtId="2" fontId="5" fillId="4" borderId="42" xfId="98" applyNumberFormat="1" applyFont="1" applyFill="1" applyBorder="1" applyAlignment="1">
      <alignment horizontal="center" vertical="center"/>
    </xf>
    <xf numFmtId="168" fontId="5" fillId="4" borderId="43" xfId="161" applyNumberFormat="1" applyFont="1" applyFill="1" applyBorder="1" applyAlignment="1">
      <alignment horizontal="center" vertical="center"/>
    </xf>
    <xf numFmtId="0" fontId="3" fillId="28" borderId="0" xfId="98" applyFill="1" applyBorder="1" applyAlignment="1">
      <alignment vertical="center"/>
    </xf>
    <xf numFmtId="0" fontId="3" fillId="0" borderId="36" xfId="98" applyBorder="1"/>
    <xf numFmtId="0" fontId="3" fillId="33" borderId="0" xfId="98" applyFill="1" applyBorder="1"/>
    <xf numFmtId="0" fontId="3" fillId="33" borderId="0" xfId="98" applyFill="1"/>
    <xf numFmtId="0" fontId="71" fillId="3" borderId="1" xfId="0" applyFont="1" applyFill="1" applyBorder="1"/>
    <xf numFmtId="0" fontId="0" fillId="3" borderId="2" xfId="0" applyFill="1" applyBorder="1"/>
    <xf numFmtId="0" fontId="0" fillId="3" borderId="3" xfId="0" applyFill="1" applyBorder="1"/>
    <xf numFmtId="0" fontId="0" fillId="3" borderId="4" xfId="0" applyFill="1" applyBorder="1"/>
    <xf numFmtId="0" fontId="0" fillId="3" borderId="0" xfId="0" applyFill="1" applyBorder="1"/>
    <xf numFmtId="0" fontId="0" fillId="3" borderId="5" xfId="0" applyFill="1" applyBorder="1"/>
    <xf numFmtId="0" fontId="73" fillId="3" borderId="4" xfId="162" applyFill="1" applyBorder="1" applyAlignment="1" applyProtection="1"/>
    <xf numFmtId="0" fontId="0" fillId="3" borderId="8" xfId="0" applyFill="1" applyBorder="1"/>
    <xf numFmtId="0" fontId="76" fillId="3" borderId="0" xfId="0" applyFont="1" applyFill="1" applyBorder="1" applyAlignment="1">
      <alignment wrapText="1"/>
    </xf>
    <xf numFmtId="0" fontId="77" fillId="3" borderId="0" xfId="0" applyFont="1" applyFill="1" applyBorder="1" applyAlignment="1">
      <alignment horizontal="right"/>
    </xf>
    <xf numFmtId="0" fontId="77" fillId="3" borderId="0" xfId="0" applyFont="1" applyFill="1" applyAlignment="1">
      <alignment horizontal="right"/>
    </xf>
    <xf numFmtId="0" fontId="72" fillId="32" borderId="44" xfId="0" applyFont="1" applyFill="1" applyBorder="1" applyAlignment="1">
      <alignment horizontal="center" wrapText="1"/>
    </xf>
    <xf numFmtId="0" fontId="72" fillId="32" borderId="45" xfId="0" applyFont="1" applyFill="1" applyBorder="1" applyAlignment="1">
      <alignment horizontal="center" wrapText="1"/>
    </xf>
    <xf numFmtId="0" fontId="72" fillId="32" borderId="46" xfId="0" applyFont="1" applyFill="1" applyBorder="1" applyAlignment="1">
      <alignment horizontal="center" wrapText="1"/>
    </xf>
    <xf numFmtId="167" fontId="0" fillId="3" borderId="50" xfId="0" applyNumberFormat="1" applyFill="1" applyBorder="1" applyAlignment="1">
      <alignment horizontal="center"/>
    </xf>
    <xf numFmtId="167" fontId="0" fillId="3" borderId="51" xfId="0" applyNumberFormat="1" applyFill="1" applyBorder="1" applyAlignment="1">
      <alignment horizontal="center"/>
    </xf>
    <xf numFmtId="167" fontId="0" fillId="3" borderId="54" xfId="0" applyNumberFormat="1" applyFill="1" applyBorder="1" applyAlignment="1">
      <alignment horizontal="center"/>
    </xf>
    <xf numFmtId="167" fontId="0" fillId="3" borderId="55" xfId="0" applyNumberFormat="1" applyFill="1" applyBorder="1" applyAlignment="1">
      <alignment horizontal="center"/>
    </xf>
    <xf numFmtId="167" fontId="5" fillId="4" borderId="41" xfId="0" applyNumberFormat="1" applyFont="1" applyFill="1" applyBorder="1" applyAlignment="1">
      <alignment horizontal="center" vertical="center"/>
    </xf>
    <xf numFmtId="167" fontId="5" fillId="4" borderId="42" xfId="0" applyNumberFormat="1" applyFont="1" applyFill="1" applyBorder="1" applyAlignment="1">
      <alignment horizontal="center" vertical="center"/>
    </xf>
    <xf numFmtId="9" fontId="5" fillId="4" borderId="43" xfId="161" applyFont="1" applyFill="1" applyBorder="1" applyAlignment="1">
      <alignment horizontal="center" vertical="center"/>
    </xf>
    <xf numFmtId="167" fontId="0" fillId="3" borderId="47" xfId="0" applyNumberFormat="1" applyFill="1" applyBorder="1" applyAlignment="1">
      <alignment horizontal="center"/>
    </xf>
    <xf numFmtId="167" fontId="0" fillId="3" borderId="48" xfId="0" applyNumberFormat="1" applyFill="1" applyBorder="1" applyAlignment="1">
      <alignment horizontal="center"/>
    </xf>
    <xf numFmtId="0" fontId="78" fillId="0" borderId="31" xfId="0" applyFont="1" applyBorder="1"/>
    <xf numFmtId="0" fontId="0" fillId="0" borderId="28" xfId="0" applyBorder="1"/>
    <xf numFmtId="0" fontId="0" fillId="0" borderId="29" xfId="0" applyBorder="1"/>
    <xf numFmtId="0" fontId="79" fillId="0" borderId="30" xfId="0" applyFont="1" applyBorder="1" applyAlignment="1">
      <alignment horizontal="left" indent="2"/>
    </xf>
    <xf numFmtId="0" fontId="0" fillId="0" borderId="0" xfId="0" applyBorder="1"/>
    <xf numFmtId="0" fontId="0" fillId="0" borderId="34" xfId="0" applyBorder="1"/>
    <xf numFmtId="0" fontId="79" fillId="0" borderId="30" xfId="0" applyFont="1" applyBorder="1"/>
    <xf numFmtId="0" fontId="80" fillId="0" borderId="31" xfId="0" applyFont="1" applyBorder="1" applyAlignment="1">
      <alignment horizontal="center"/>
    </xf>
    <xf numFmtId="0" fontId="81" fillId="0" borderId="56" xfId="0" applyFont="1" applyBorder="1" applyAlignment="1">
      <alignment horizontal="center"/>
    </xf>
    <xf numFmtId="0" fontId="81" fillId="0" borderId="40" xfId="0" applyFont="1" applyBorder="1" applyAlignment="1">
      <alignment horizontal="center"/>
    </xf>
    <xf numFmtId="0" fontId="80" fillId="34" borderId="39" xfId="0" applyFont="1" applyFill="1" applyBorder="1"/>
    <xf numFmtId="0" fontId="80" fillId="35" borderId="34" xfId="0" applyFont="1" applyFill="1" applyBorder="1"/>
    <xf numFmtId="0" fontId="80" fillId="36" borderId="34" xfId="0" applyFont="1" applyFill="1" applyBorder="1"/>
    <xf numFmtId="0" fontId="80" fillId="0" borderId="0" xfId="0" applyFont="1" applyBorder="1" applyAlignment="1">
      <alignment horizontal="center"/>
    </xf>
    <xf numFmtId="0" fontId="80" fillId="0" borderId="0" xfId="0" applyFont="1" applyBorder="1"/>
    <xf numFmtId="0" fontId="80" fillId="0" borderId="34" xfId="0" applyFont="1" applyBorder="1"/>
    <xf numFmtId="0" fontId="81" fillId="0" borderId="57" xfId="0" applyFont="1" applyBorder="1" applyAlignment="1">
      <alignment horizontal="center"/>
    </xf>
    <xf numFmtId="0" fontId="80" fillId="34" borderId="40" xfId="0" applyFont="1" applyFill="1" applyBorder="1"/>
    <xf numFmtId="0" fontId="80" fillId="34" borderId="56" xfId="0" applyFont="1" applyFill="1" applyBorder="1"/>
    <xf numFmtId="0" fontId="80" fillId="35" borderId="29" xfId="0" applyFont="1" applyFill="1" applyBorder="1"/>
    <xf numFmtId="0" fontId="80" fillId="36" borderId="29" xfId="0" applyFont="1" applyFill="1" applyBorder="1"/>
    <xf numFmtId="0" fontId="82" fillId="0" borderId="0" xfId="0" applyFont="1" applyBorder="1" applyAlignment="1">
      <alignment horizontal="center"/>
    </xf>
    <xf numFmtId="0" fontId="80" fillId="0" borderId="34" xfId="0" applyFont="1" applyBorder="1" applyAlignment="1">
      <alignment horizontal="center"/>
    </xf>
    <xf numFmtId="0" fontId="82" fillId="0" borderId="36" xfId="0" applyFont="1" applyBorder="1"/>
    <xf numFmtId="0" fontId="80" fillId="0" borderId="36" xfId="0" applyFont="1" applyBorder="1" applyAlignment="1">
      <alignment horizontal="center"/>
    </xf>
    <xf numFmtId="0" fontId="80" fillId="35" borderId="56" xfId="0" applyFont="1" applyFill="1" applyBorder="1"/>
    <xf numFmtId="0" fontId="80" fillId="36" borderId="56" xfId="0" applyFont="1" applyFill="1" applyBorder="1"/>
    <xf numFmtId="0" fontId="83" fillId="34" borderId="27" xfId="0" applyFont="1" applyFill="1" applyBorder="1"/>
    <xf numFmtId="0" fontId="79" fillId="0" borderId="0" xfId="0" applyFont="1" applyBorder="1"/>
    <xf numFmtId="0" fontId="83" fillId="35" borderId="35" xfId="0" applyFont="1" applyFill="1" applyBorder="1"/>
    <xf numFmtId="0" fontId="83" fillId="36" borderId="35" xfId="0" applyFont="1" applyFill="1" applyBorder="1"/>
    <xf numFmtId="0" fontId="79" fillId="0" borderId="35" xfId="0" applyFont="1" applyBorder="1" applyAlignment="1">
      <alignment horizontal="left" indent="2"/>
    </xf>
    <xf numFmtId="0" fontId="0" fillId="0" borderId="36" xfId="0" applyBorder="1"/>
    <xf numFmtId="0" fontId="0" fillId="0" borderId="39" xfId="0" applyBorder="1"/>
    <xf numFmtId="0" fontId="3" fillId="0" borderId="0" xfId="98" applyAlignment="1">
      <alignment horizontal="left" vertical="center" indent="1"/>
    </xf>
    <xf numFmtId="0" fontId="3" fillId="3" borderId="4" xfId="98" applyFill="1" applyBorder="1"/>
    <xf numFmtId="0" fontId="71" fillId="3" borderId="4" xfId="98" applyFont="1" applyFill="1" applyBorder="1"/>
    <xf numFmtId="0" fontId="5" fillId="4" borderId="61" xfId="98" applyFont="1" applyFill="1" applyBorder="1" applyAlignment="1">
      <alignment wrapText="1"/>
    </xf>
    <xf numFmtId="0" fontId="3" fillId="0" borderId="4" xfId="98" applyBorder="1"/>
    <xf numFmtId="0" fontId="3" fillId="28" borderId="4" xfId="98" applyFill="1" applyBorder="1"/>
    <xf numFmtId="0" fontId="3" fillId="3" borderId="6" xfId="98" applyFill="1" applyBorder="1"/>
    <xf numFmtId="0" fontId="3" fillId="3" borderId="7" xfId="98" applyFill="1" applyBorder="1"/>
    <xf numFmtId="0" fontId="4" fillId="2" borderId="1" xfId="0" applyNumberFormat="1" applyFont="1" applyFill="1" applyBorder="1" applyAlignment="1">
      <alignment horizontal="left" vertical="center" indent="1"/>
    </xf>
    <xf numFmtId="0" fontId="4" fillId="2" borderId="2" xfId="0" applyNumberFormat="1" applyFont="1" applyFill="1" applyBorder="1" applyAlignment="1">
      <alignment horizontal="left" vertical="center" indent="1"/>
    </xf>
    <xf numFmtId="0" fontId="4" fillId="2" borderId="3" xfId="0" applyNumberFormat="1" applyFont="1" applyFill="1" applyBorder="1" applyAlignment="1">
      <alignment horizontal="left" vertical="center" indent="1"/>
    </xf>
    <xf numFmtId="168" fontId="3" fillId="3" borderId="0" xfId="161" applyNumberFormat="1" applyFill="1" applyBorder="1"/>
    <xf numFmtId="0" fontId="77" fillId="3" borderId="0" xfId="0" applyFont="1" applyFill="1" applyBorder="1"/>
    <xf numFmtId="0" fontId="5" fillId="4" borderId="61" xfId="0" applyFont="1" applyFill="1" applyBorder="1" applyAlignment="1">
      <alignment wrapText="1"/>
    </xf>
    <xf numFmtId="0" fontId="0" fillId="3" borderId="6" xfId="0" applyFill="1" applyBorder="1"/>
    <xf numFmtId="0" fontId="0" fillId="3" borderId="7" xfId="0" applyFill="1" applyBorder="1"/>
    <xf numFmtId="0" fontId="0" fillId="31" borderId="0" xfId="0" applyFill="1"/>
    <xf numFmtId="167" fontId="3" fillId="3" borderId="30" xfId="98" applyNumberFormat="1" applyFill="1" applyBorder="1" applyAlignment="1">
      <alignment horizontal="center"/>
    </xf>
    <xf numFmtId="0" fontId="67" fillId="60" borderId="0" xfId="158" applyFont="1" applyFill="1" applyAlignment="1">
      <alignment horizontal="left" indent="1"/>
    </xf>
    <xf numFmtId="0" fontId="65" fillId="60" borderId="0" xfId="158" applyFont="1" applyFill="1" applyBorder="1" applyAlignment="1">
      <alignment horizontal="left" vertical="center" indent="1"/>
    </xf>
    <xf numFmtId="0" fontId="107" fillId="28" borderId="6" xfId="158" applyFont="1" applyFill="1" applyBorder="1"/>
    <xf numFmtId="0" fontId="107" fillId="28" borderId="7" xfId="158" applyFont="1" applyFill="1" applyBorder="1"/>
    <xf numFmtId="0" fontId="107" fillId="60" borderId="0" xfId="158" applyFont="1" applyFill="1" applyBorder="1" applyAlignment="1">
      <alignment horizontal="left" indent="1"/>
    </xf>
    <xf numFmtId="0" fontId="107" fillId="28" borderId="0" xfId="158" applyFont="1" applyFill="1" applyBorder="1"/>
    <xf numFmtId="0" fontId="107" fillId="0" borderId="0" xfId="158" applyFont="1" applyBorder="1"/>
    <xf numFmtId="0" fontId="70" fillId="60" borderId="0" xfId="158" applyFont="1" applyFill="1" applyAlignment="1">
      <alignment horizontal="left" indent="1"/>
    </xf>
    <xf numFmtId="0" fontId="70" fillId="0" borderId="0" xfId="158" applyFont="1"/>
    <xf numFmtId="0" fontId="107" fillId="60" borderId="0" xfId="158" applyFont="1" applyFill="1" applyBorder="1" applyAlignment="1">
      <alignment horizontal="left" vertical="center" indent="1"/>
    </xf>
    <xf numFmtId="0" fontId="107" fillId="28" borderId="0" xfId="158" applyFont="1" applyFill="1" applyBorder="1" applyAlignment="1">
      <alignment horizontal="left" vertical="center" indent="1"/>
    </xf>
    <xf numFmtId="0" fontId="107" fillId="0" borderId="0" xfId="158" applyFont="1" applyBorder="1" applyAlignment="1">
      <alignment horizontal="left" vertical="center" indent="1"/>
    </xf>
    <xf numFmtId="0" fontId="107" fillId="0" borderId="0" xfId="158" applyFont="1" applyFill="1" applyBorder="1" applyAlignment="1">
      <alignment horizontal="left" vertical="center" indent="1"/>
    </xf>
    <xf numFmtId="0" fontId="107" fillId="60" borderId="0" xfId="158" applyFont="1" applyFill="1" applyBorder="1" applyAlignment="1">
      <alignment horizontal="left" vertical="center"/>
    </xf>
    <xf numFmtId="0" fontId="107" fillId="0" borderId="0" xfId="158" applyFont="1" applyBorder="1" applyAlignment="1">
      <alignment horizontal="left" vertical="center"/>
    </xf>
    <xf numFmtId="0" fontId="107" fillId="37" borderId="0" xfId="158" applyFont="1" applyFill="1" applyBorder="1" applyAlignment="1">
      <alignment horizontal="left" vertical="center"/>
    </xf>
    <xf numFmtId="0" fontId="107" fillId="28" borderId="2" xfId="158" applyFont="1" applyFill="1" applyBorder="1" applyAlignment="1">
      <alignment horizontal="left" vertical="center" wrapText="1" indent="1"/>
    </xf>
    <xf numFmtId="0" fontId="107" fillId="28" borderId="3" xfId="158" applyFont="1" applyFill="1" applyBorder="1" applyAlignment="1">
      <alignment horizontal="left" vertical="center" wrapText="1" indent="1"/>
    </xf>
    <xf numFmtId="0" fontId="107" fillId="0" borderId="51" xfId="158" applyFont="1" applyFill="1" applyBorder="1" applyAlignment="1">
      <alignment horizontal="left" vertical="center" indent="1"/>
    </xf>
    <xf numFmtId="0" fontId="107" fillId="0" borderId="51" xfId="158" applyFont="1" applyFill="1" applyBorder="1" applyAlignment="1" applyProtection="1">
      <alignment horizontal="left" vertical="center" indent="1"/>
    </xf>
    <xf numFmtId="0" fontId="107" fillId="60" borderId="0" xfId="158" applyFont="1" applyFill="1" applyAlignment="1">
      <alignment horizontal="left" vertical="center" indent="1"/>
    </xf>
    <xf numFmtId="0" fontId="107" fillId="0" borderId="0" xfId="158" applyFont="1" applyAlignment="1">
      <alignment horizontal="left" vertical="center" indent="1"/>
    </xf>
    <xf numFmtId="0" fontId="107" fillId="60" borderId="0" xfId="158" applyFont="1" applyFill="1" applyAlignment="1">
      <alignment horizontal="left" indent="1"/>
    </xf>
    <xf numFmtId="0" fontId="107" fillId="0" borderId="0" xfId="158" applyFont="1"/>
    <xf numFmtId="0" fontId="107" fillId="0" borderId="0" xfId="158" applyFont="1" applyAlignment="1">
      <alignment vertical="center"/>
    </xf>
    <xf numFmtId="0" fontId="107" fillId="28" borderId="6" xfId="158" applyFont="1" applyFill="1" applyBorder="1" applyAlignment="1">
      <alignment horizontal="left" vertical="center" wrapText="1" indent="1"/>
    </xf>
    <xf numFmtId="0" fontId="107" fillId="28" borderId="7" xfId="158" applyFont="1" applyFill="1" applyBorder="1" applyAlignment="1">
      <alignment horizontal="left" vertical="center" wrapText="1" indent="1"/>
    </xf>
    <xf numFmtId="0" fontId="107" fillId="28" borderId="8" xfId="158" applyFont="1" applyFill="1" applyBorder="1" applyAlignment="1">
      <alignment horizontal="left" vertical="center" wrapText="1" indent="1"/>
    </xf>
    <xf numFmtId="0" fontId="107" fillId="28" borderId="4" xfId="158" applyFont="1" applyFill="1" applyBorder="1" applyAlignment="1">
      <alignment horizontal="left" vertical="center" wrapText="1" indent="1"/>
    </xf>
    <xf numFmtId="0" fontId="107" fillId="28" borderId="0" xfId="158" applyFont="1" applyFill="1" applyBorder="1" applyAlignment="1">
      <alignment horizontal="left" vertical="center" wrapText="1" indent="1"/>
    </xf>
    <xf numFmtId="0" fontId="107" fillId="28" borderId="5" xfId="158" applyFont="1" applyFill="1" applyBorder="1" applyAlignment="1">
      <alignment horizontal="left" vertical="center" wrapText="1" indent="1"/>
    </xf>
    <xf numFmtId="0" fontId="65" fillId="60" borderId="0" xfId="158" applyFont="1" applyFill="1" applyAlignment="1">
      <alignment horizontal="left" indent="1"/>
    </xf>
    <xf numFmtId="0" fontId="65" fillId="60" borderId="0" xfId="158" applyFont="1" applyFill="1"/>
    <xf numFmtId="0" fontId="65" fillId="60" borderId="0" xfId="158" applyFont="1" applyFill="1" applyBorder="1"/>
    <xf numFmtId="0" fontId="68" fillId="60" borderId="0" xfId="0" applyFont="1" applyFill="1" applyAlignment="1"/>
    <xf numFmtId="0" fontId="69" fillId="60" borderId="0" xfId="158" applyFont="1" applyFill="1"/>
    <xf numFmtId="0" fontId="68" fillId="60" borderId="0" xfId="0" applyFont="1" applyFill="1"/>
    <xf numFmtId="0" fontId="67" fillId="60" borderId="0" xfId="158" applyFont="1" applyFill="1" applyBorder="1"/>
    <xf numFmtId="0" fontId="107" fillId="60" borderId="0" xfId="158" applyFont="1" applyFill="1" applyBorder="1"/>
    <xf numFmtId="0" fontId="70" fillId="60" borderId="0" xfId="158" applyFont="1" applyFill="1" applyBorder="1"/>
    <xf numFmtId="0" fontId="107" fillId="60" borderId="0" xfId="158" applyFont="1" applyFill="1" applyBorder="1" applyAlignment="1">
      <alignment vertical="center"/>
    </xf>
    <xf numFmtId="0" fontId="107" fillId="28" borderId="6" xfId="158" applyFont="1" applyFill="1" applyBorder="1" applyAlignment="1">
      <alignment horizontal="left" vertical="top" wrapText="1" indent="1"/>
    </xf>
    <xf numFmtId="0" fontId="107" fillId="28" borderId="7" xfId="158" applyFont="1" applyFill="1" applyBorder="1" applyAlignment="1">
      <alignment horizontal="left" vertical="top" wrapText="1" indent="1"/>
    </xf>
    <xf numFmtId="0" fontId="107" fillId="28" borderId="8" xfId="158" applyFont="1" applyFill="1" applyBorder="1" applyAlignment="1">
      <alignment horizontal="left" vertical="top" wrapText="1" indent="1"/>
    </xf>
    <xf numFmtId="0" fontId="65" fillId="60" borderId="0" xfId="158" applyFont="1" applyFill="1" applyAlignment="1">
      <alignment horizontal="left" vertical="center" indent="1"/>
    </xf>
    <xf numFmtId="0" fontId="107" fillId="60" borderId="0" xfId="158" applyFont="1" applyFill="1"/>
    <xf numFmtId="0" fontId="107" fillId="28" borderId="0" xfId="158" applyFont="1" applyFill="1" applyBorder="1" applyAlignment="1">
      <alignment horizontal="left" vertical="center" indent="1"/>
    </xf>
    <xf numFmtId="0" fontId="107" fillId="28" borderId="0" xfId="158" applyFont="1" applyFill="1" applyBorder="1" applyAlignment="1">
      <alignment horizontal="left" vertical="center" wrapText="1" indent="1"/>
    </xf>
    <xf numFmtId="0" fontId="107" fillId="0" borderId="0" xfId="158" applyFont="1" applyFill="1" applyBorder="1" applyAlignment="1">
      <alignment horizontal="left" vertical="center" indent="1"/>
    </xf>
    <xf numFmtId="0" fontId="107" fillId="60" borderId="0" xfId="158" applyFont="1" applyFill="1" applyBorder="1" applyAlignment="1">
      <alignment horizontal="left" vertical="center" indent="2"/>
    </xf>
    <xf numFmtId="0" fontId="107" fillId="0" borderId="0" xfId="158" applyFont="1" applyAlignment="1">
      <alignment horizontal="left" vertical="center" indent="2"/>
    </xf>
    <xf numFmtId="0" fontId="111" fillId="39" borderId="0" xfId="0" applyFont="1" applyFill="1" applyAlignment="1"/>
    <xf numFmtId="0" fontId="112" fillId="31" borderId="0" xfId="0" applyFont="1" applyFill="1"/>
    <xf numFmtId="49" fontId="113" fillId="40" borderId="62" xfId="0" applyNumberFormat="1" applyFont="1" applyFill="1" applyBorder="1" applyAlignment="1" applyProtection="1">
      <protection locked="0"/>
    </xf>
    <xf numFmtId="0" fontId="110" fillId="2" borderId="20" xfId="158" applyNumberFormat="1" applyFont="1" applyFill="1" applyBorder="1" applyAlignment="1">
      <alignment vertical="center"/>
    </xf>
    <xf numFmtId="0" fontId="110" fillId="2" borderId="19" xfId="158" applyNumberFormat="1" applyFont="1" applyFill="1" applyBorder="1" applyAlignment="1">
      <alignment vertical="center"/>
    </xf>
    <xf numFmtId="0" fontId="114" fillId="28" borderId="0" xfId="158" applyFont="1" applyFill="1" applyAlignment="1">
      <alignment horizontal="left" indent="1"/>
    </xf>
    <xf numFmtId="0" fontId="115" fillId="28" borderId="0" xfId="158" applyFont="1" applyFill="1" applyAlignment="1">
      <alignment horizontal="left" vertical="center" indent="1"/>
    </xf>
    <xf numFmtId="0" fontId="115" fillId="0" borderId="0" xfId="158" applyFont="1" applyAlignment="1">
      <alignment horizontal="left" vertical="center" indent="1"/>
    </xf>
    <xf numFmtId="0" fontId="116" fillId="0" borderId="0" xfId="0" applyFont="1" applyAlignment="1">
      <alignment horizontal="left" vertical="center" indent="1"/>
    </xf>
    <xf numFmtId="0" fontId="116" fillId="28" borderId="0" xfId="0" applyFont="1" applyFill="1" applyBorder="1" applyAlignment="1">
      <alignment horizontal="left" vertical="center" indent="1"/>
    </xf>
    <xf numFmtId="0" fontId="116" fillId="0" borderId="0" xfId="0" applyFont="1" applyBorder="1" applyAlignment="1">
      <alignment horizontal="left" vertical="center" indent="1"/>
    </xf>
    <xf numFmtId="0" fontId="116" fillId="0" borderId="0" xfId="0" applyFont="1" applyAlignment="1">
      <alignment vertical="center"/>
    </xf>
    <xf numFmtId="0" fontId="116" fillId="28" borderId="0" xfId="0" applyFont="1" applyFill="1" applyBorder="1" applyAlignment="1">
      <alignment vertical="center"/>
    </xf>
    <xf numFmtId="0" fontId="116" fillId="0" borderId="0" xfId="0" applyFont="1" applyBorder="1" applyAlignment="1">
      <alignment vertical="center"/>
    </xf>
    <xf numFmtId="0" fontId="0" fillId="3" borderId="0" xfId="0" applyFill="1" applyBorder="1" applyAlignment="1">
      <alignment wrapText="1"/>
    </xf>
    <xf numFmtId="0" fontId="4" fillId="2" borderId="2" xfId="98" applyNumberFormat="1" applyFont="1" applyFill="1" applyBorder="1" applyAlignment="1">
      <alignment horizontal="left" vertical="center" indent="1"/>
    </xf>
    <xf numFmtId="0" fontId="3" fillId="0" borderId="0" xfId="98" applyBorder="1" applyAlignment="1">
      <alignment wrapText="1"/>
    </xf>
    <xf numFmtId="0" fontId="3" fillId="3" borderId="0" xfId="98" applyFill="1" applyBorder="1" applyAlignment="1">
      <alignment wrapText="1"/>
    </xf>
    <xf numFmtId="0" fontId="107" fillId="28" borderId="0" xfId="158" applyFont="1" applyFill="1" applyBorder="1" applyAlignment="1">
      <alignment horizontal="left" vertical="center" wrapText="1" indent="2"/>
    </xf>
    <xf numFmtId="167" fontId="0" fillId="3" borderId="30" xfId="0" applyNumberFormat="1" applyFill="1" applyBorder="1" applyAlignment="1"/>
    <xf numFmtId="2" fontId="3" fillId="3" borderId="44" xfId="98" applyNumberFormat="1" applyFont="1" applyFill="1" applyBorder="1" applyAlignment="1">
      <alignment horizontal="center"/>
    </xf>
    <xf numFmtId="2" fontId="3" fillId="3" borderId="45" xfId="98" applyNumberFormat="1" applyFont="1" applyFill="1" applyBorder="1" applyAlignment="1">
      <alignment horizontal="center"/>
    </xf>
    <xf numFmtId="168" fontId="3" fillId="3" borderId="76" xfId="161" applyNumberFormat="1" applyFill="1" applyBorder="1" applyAlignment="1">
      <alignment horizontal="center"/>
    </xf>
    <xf numFmtId="2" fontId="3" fillId="0" borderId="44" xfId="98" applyNumberFormat="1" applyFont="1" applyFill="1" applyBorder="1" applyAlignment="1">
      <alignment horizontal="center"/>
    </xf>
    <xf numFmtId="2" fontId="3" fillId="0" borderId="45" xfId="98" applyNumberFormat="1" applyFont="1" applyFill="1" applyBorder="1" applyAlignment="1">
      <alignment horizontal="center"/>
    </xf>
    <xf numFmtId="2" fontId="3" fillId="0" borderId="77" xfId="98" applyNumberFormat="1" applyFont="1" applyFill="1" applyBorder="1" applyAlignment="1">
      <alignment horizontal="center"/>
    </xf>
    <xf numFmtId="2" fontId="3" fillId="0" borderId="78" xfId="98" applyNumberFormat="1" applyFont="1" applyFill="1" applyBorder="1" applyAlignment="1">
      <alignment horizontal="center"/>
    </xf>
    <xf numFmtId="168" fontId="3" fillId="0" borderId="76" xfId="161" applyNumberFormat="1" applyFont="1" applyFill="1" applyBorder="1" applyAlignment="1">
      <alignment horizontal="center"/>
    </xf>
    <xf numFmtId="2" fontId="3" fillId="3" borderId="79" xfId="98" applyNumberFormat="1" applyFont="1" applyFill="1" applyBorder="1" applyAlignment="1">
      <alignment horizontal="center"/>
    </xf>
    <xf numFmtId="2" fontId="3" fillId="3" borderId="80" xfId="98" applyNumberFormat="1" applyFont="1" applyFill="1" applyBorder="1" applyAlignment="1">
      <alignment horizontal="center"/>
    </xf>
    <xf numFmtId="168" fontId="3" fillId="3" borderId="81" xfId="161" applyNumberFormat="1" applyFill="1" applyBorder="1" applyAlignment="1">
      <alignment horizontal="center"/>
    </xf>
    <xf numFmtId="2" fontId="3" fillId="3" borderId="82" xfId="98" applyNumberFormat="1" applyFont="1" applyFill="1" applyBorder="1" applyAlignment="1">
      <alignment horizontal="center"/>
    </xf>
    <xf numFmtId="2" fontId="3" fillId="3" borderId="83" xfId="98" applyNumberFormat="1" applyFont="1" applyFill="1" applyBorder="1" applyAlignment="1">
      <alignment horizontal="center"/>
    </xf>
    <xf numFmtId="168" fontId="3" fillId="3" borderId="84" xfId="161" applyNumberFormat="1" applyFill="1" applyBorder="1" applyAlignment="1">
      <alignment horizontal="center"/>
    </xf>
    <xf numFmtId="2" fontId="3" fillId="0" borderId="82" xfId="98" applyNumberFormat="1" applyFont="1" applyFill="1" applyBorder="1" applyAlignment="1">
      <alignment horizontal="center"/>
    </xf>
    <xf numFmtId="2" fontId="3" fillId="0" borderId="83" xfId="98" applyNumberFormat="1" applyFont="1" applyFill="1" applyBorder="1" applyAlignment="1">
      <alignment horizontal="center"/>
    </xf>
    <xf numFmtId="2" fontId="3" fillId="0" borderId="79" xfId="98" applyNumberFormat="1" applyFont="1" applyFill="1" applyBorder="1" applyAlignment="1">
      <alignment horizontal="center"/>
    </xf>
    <xf numFmtId="2" fontId="3" fillId="0" borderId="80" xfId="98" applyNumberFormat="1" applyFont="1" applyFill="1" applyBorder="1" applyAlignment="1">
      <alignment horizontal="center"/>
    </xf>
    <xf numFmtId="168" fontId="3" fillId="0" borderId="81" xfId="161" applyNumberFormat="1" applyFont="1" applyFill="1" applyBorder="1" applyAlignment="1">
      <alignment horizontal="center"/>
    </xf>
    <xf numFmtId="0" fontId="0" fillId="3" borderId="0" xfId="0" applyFill="1" applyBorder="1" applyAlignment="1">
      <alignment horizontal="left" wrapText="1"/>
    </xf>
    <xf numFmtId="0" fontId="104" fillId="32" borderId="56" xfId="163" applyFont="1" applyFill="1" applyBorder="1" applyAlignment="1">
      <alignment horizontal="center"/>
    </xf>
    <xf numFmtId="0" fontId="3" fillId="0" borderId="0" xfId="163"/>
    <xf numFmtId="0" fontId="104" fillId="0" borderId="71" xfId="163" applyFont="1" applyFill="1" applyBorder="1" applyAlignment="1">
      <alignment horizontal="center"/>
    </xf>
    <xf numFmtId="0" fontId="3" fillId="0" borderId="0" xfId="163" applyFill="1"/>
    <xf numFmtId="0" fontId="105" fillId="2" borderId="71" xfId="163" applyFont="1" applyFill="1" applyBorder="1"/>
    <xf numFmtId="14" fontId="105" fillId="2" borderId="71" xfId="163" applyNumberFormat="1" applyFont="1" applyFill="1" applyBorder="1"/>
    <xf numFmtId="0" fontId="105" fillId="2" borderId="27" xfId="163" applyFont="1" applyFill="1" applyBorder="1"/>
    <xf numFmtId="14" fontId="105" fillId="2" borderId="56" xfId="163" applyNumberFormat="1" applyFont="1" applyFill="1" applyBorder="1"/>
    <xf numFmtId="14" fontId="3" fillId="0" borderId="30" xfId="163" applyNumberFormat="1" applyBorder="1"/>
    <xf numFmtId="167" fontId="3" fillId="0" borderId="34" xfId="163" applyNumberFormat="1" applyBorder="1"/>
    <xf numFmtId="14" fontId="3" fillId="0" borderId="31" xfId="163" applyNumberFormat="1" applyFont="1" applyBorder="1"/>
    <xf numFmtId="167" fontId="3" fillId="0" borderId="29" xfId="163" applyNumberFormat="1" applyFont="1" applyBorder="1"/>
    <xf numFmtId="14" fontId="3" fillId="0" borderId="0" xfId="163" applyNumberFormat="1" applyFill="1" applyBorder="1"/>
    <xf numFmtId="14" fontId="3" fillId="0" borderId="0" xfId="163" applyNumberFormat="1"/>
    <xf numFmtId="14" fontId="3" fillId="0" borderId="30" xfId="163" applyNumberFormat="1" applyFont="1" applyBorder="1"/>
    <xf numFmtId="14" fontId="3" fillId="0" borderId="30" xfId="163" applyNumberFormat="1" applyFont="1" applyFill="1" applyBorder="1"/>
    <xf numFmtId="167" fontId="3" fillId="0" borderId="34" xfId="163" applyNumberFormat="1" applyFont="1" applyFill="1" applyBorder="1"/>
    <xf numFmtId="167" fontId="3" fillId="0" borderId="34" xfId="163" applyNumberFormat="1" applyFont="1" applyBorder="1"/>
    <xf numFmtId="0" fontId="3" fillId="0" borderId="30" xfId="163" applyBorder="1"/>
    <xf numFmtId="0" fontId="5" fillId="0" borderId="30" xfId="163" applyFont="1" applyBorder="1" applyAlignment="1">
      <alignment horizontal="right"/>
    </xf>
    <xf numFmtId="167" fontId="3" fillId="0" borderId="72" xfId="163" applyNumberFormat="1" applyBorder="1"/>
    <xf numFmtId="0" fontId="5" fillId="0" borderId="35" xfId="163" applyFont="1" applyBorder="1" applyAlignment="1">
      <alignment horizontal="right"/>
    </xf>
    <xf numFmtId="2" fontId="5" fillId="0" borderId="39" xfId="163" applyNumberFormat="1" applyFont="1" applyBorder="1"/>
    <xf numFmtId="167" fontId="5" fillId="0" borderId="39" xfId="163" applyNumberFormat="1" applyFont="1" applyBorder="1"/>
    <xf numFmtId="0" fontId="5" fillId="0" borderId="0" xfId="163" applyFont="1"/>
    <xf numFmtId="0" fontId="106" fillId="2" borderId="27" xfId="163" applyFont="1" applyFill="1" applyBorder="1"/>
    <xf numFmtId="168" fontId="3" fillId="0" borderId="56" xfId="163" applyNumberFormat="1" applyBorder="1"/>
    <xf numFmtId="9" fontId="3" fillId="0" borderId="56" xfId="163" applyNumberFormat="1" applyBorder="1"/>
    <xf numFmtId="0" fontId="118" fillId="61" borderId="71" xfId="215" applyFont="1" applyFill="1" applyBorder="1"/>
    <xf numFmtId="14" fontId="118" fillId="61" borderId="71" xfId="215" applyNumberFormat="1" applyFont="1" applyFill="1" applyBorder="1"/>
    <xf numFmtId="0" fontId="105" fillId="2" borderId="71" xfId="215" applyFont="1" applyFill="1" applyBorder="1"/>
    <xf numFmtId="14" fontId="105" fillId="2" borderId="71" xfId="215" applyNumberFormat="1" applyFont="1" applyFill="1" applyBorder="1"/>
    <xf numFmtId="14" fontId="3" fillId="0" borderId="30" xfId="213" applyNumberFormat="1" applyBorder="1"/>
    <xf numFmtId="167" fontId="3" fillId="0" borderId="34" xfId="213" applyNumberFormat="1" applyBorder="1"/>
    <xf numFmtId="14" fontId="3" fillId="0" borderId="30" xfId="215" applyNumberFormat="1" applyFont="1" applyFill="1" applyBorder="1"/>
    <xf numFmtId="167" fontId="3" fillId="0" borderId="34" xfId="215" applyNumberFormat="1" applyFont="1" applyFill="1" applyBorder="1"/>
    <xf numFmtId="14" fontId="75" fillId="0" borderId="30" xfId="215" applyNumberFormat="1" applyBorder="1"/>
    <xf numFmtId="167" fontId="75" fillId="0" borderId="34" xfId="215" applyNumberFormat="1" applyBorder="1"/>
    <xf numFmtId="14" fontId="3" fillId="0" borderId="30" xfId="215" applyNumberFormat="1" applyFont="1" applyBorder="1"/>
    <xf numFmtId="0" fontId="3" fillId="0" borderId="0" xfId="213"/>
    <xf numFmtId="0" fontId="75" fillId="0" borderId="0" xfId="215"/>
    <xf numFmtId="14" fontId="3" fillId="0" borderId="0" xfId="215" applyNumberFormat="1" applyFont="1" applyFill="1" applyBorder="1"/>
    <xf numFmtId="14" fontId="75" fillId="0" borderId="0" xfId="215" applyNumberFormat="1"/>
    <xf numFmtId="0" fontId="5" fillId="0" borderId="30" xfId="213" applyFont="1" applyBorder="1" applyAlignment="1">
      <alignment horizontal="right"/>
    </xf>
    <xf numFmtId="167" fontId="3" fillId="0" borderId="72" xfId="213" applyNumberFormat="1" applyBorder="1"/>
    <xf numFmtId="0" fontId="5" fillId="0" borderId="30" xfId="215" applyFont="1" applyFill="1" applyBorder="1" applyAlignment="1">
      <alignment horizontal="right"/>
    </xf>
    <xf numFmtId="167" fontId="3" fillId="0" borderId="72" xfId="215" applyNumberFormat="1" applyFont="1" applyFill="1" applyBorder="1"/>
    <xf numFmtId="0" fontId="5" fillId="0" borderId="30" xfId="215" applyFont="1" applyBorder="1" applyAlignment="1">
      <alignment horizontal="right"/>
    </xf>
    <xf numFmtId="167" fontId="75" fillId="0" borderId="72" xfId="215" applyNumberFormat="1" applyBorder="1"/>
    <xf numFmtId="0" fontId="5" fillId="0" borderId="35" xfId="213" applyFont="1" applyBorder="1" applyAlignment="1">
      <alignment horizontal="right"/>
    </xf>
    <xf numFmtId="167" fontId="5" fillId="0" borderId="39" xfId="213" applyNumberFormat="1" applyFont="1" applyBorder="1"/>
    <xf numFmtId="0" fontId="5" fillId="0" borderId="35" xfId="215" applyFont="1" applyFill="1" applyBorder="1" applyAlignment="1">
      <alignment horizontal="right"/>
    </xf>
    <xf numFmtId="167" fontId="5" fillId="0" borderId="39" xfId="215" applyNumberFormat="1" applyFont="1" applyFill="1" applyBorder="1"/>
    <xf numFmtId="0" fontId="5" fillId="0" borderId="35" xfId="215" applyFont="1" applyBorder="1" applyAlignment="1">
      <alignment horizontal="right"/>
    </xf>
    <xf numFmtId="167" fontId="5" fillId="0" borderId="39" xfId="215" applyNumberFormat="1" applyFont="1" applyBorder="1"/>
    <xf numFmtId="0" fontId="106" fillId="2" borderId="27" xfId="213" applyFont="1" applyFill="1" applyBorder="1"/>
    <xf numFmtId="168" fontId="3" fillId="0" borderId="56" xfId="213" applyNumberFormat="1" applyBorder="1"/>
    <xf numFmtId="0" fontId="119" fillId="61" borderId="27" xfId="215" applyFont="1" applyFill="1" applyBorder="1"/>
    <xf numFmtId="168" fontId="3" fillId="0" borderId="56" xfId="215" applyNumberFormat="1" applyFont="1" applyFill="1" applyBorder="1"/>
    <xf numFmtId="0" fontId="106" fillId="2" borderId="27" xfId="215" applyFont="1" applyFill="1" applyBorder="1"/>
    <xf numFmtId="168" fontId="75" fillId="0" borderId="56" xfId="215" applyNumberFormat="1" applyBorder="1"/>
    <xf numFmtId="0" fontId="107" fillId="28" borderId="4" xfId="158" applyFont="1" applyFill="1" applyBorder="1" applyAlignment="1">
      <alignment horizontal="left" vertical="center" indent="1"/>
    </xf>
    <xf numFmtId="0" fontId="107" fillId="28" borderId="0" xfId="158" applyFont="1" applyFill="1" applyBorder="1" applyAlignment="1">
      <alignment horizontal="left" vertical="center" indent="1"/>
    </xf>
    <xf numFmtId="0" fontId="107" fillId="28" borderId="5" xfId="158" applyFont="1" applyFill="1" applyBorder="1" applyAlignment="1">
      <alignment horizontal="left" vertical="center" indent="1"/>
    </xf>
    <xf numFmtId="0" fontId="107" fillId="28" borderId="4" xfId="158" applyFont="1" applyFill="1" applyBorder="1" applyAlignment="1">
      <alignment horizontal="left" vertical="center" wrapText="1" indent="1"/>
    </xf>
    <xf numFmtId="0" fontId="107" fillId="28" borderId="0" xfId="158" applyFont="1" applyFill="1" applyBorder="1" applyAlignment="1">
      <alignment horizontal="left" vertical="center" wrapText="1" indent="1"/>
    </xf>
    <xf numFmtId="0" fontId="107" fillId="28" borderId="5" xfId="158" applyFont="1" applyFill="1" applyBorder="1" applyAlignment="1">
      <alignment horizontal="left" vertical="center" wrapText="1" indent="1"/>
    </xf>
    <xf numFmtId="0" fontId="107" fillId="0" borderId="51" xfId="158" applyFont="1" applyFill="1" applyBorder="1" applyAlignment="1" applyProtection="1">
      <alignment horizontal="left" vertical="center" indent="1"/>
    </xf>
    <xf numFmtId="0" fontId="107" fillId="0" borderId="0" xfId="158" applyFont="1" applyBorder="1" applyAlignment="1">
      <alignment vertical="center" wrapText="1"/>
    </xf>
    <xf numFmtId="0" fontId="107" fillId="0" borderId="5" xfId="158" applyFont="1" applyBorder="1" applyAlignment="1">
      <alignment vertical="center" wrapText="1"/>
    </xf>
    <xf numFmtId="0" fontId="107" fillId="0" borderId="51" xfId="158" applyFont="1" applyBorder="1" applyAlignment="1">
      <alignment vertical="top" wrapText="1"/>
    </xf>
    <xf numFmtId="0" fontId="70" fillId="29" borderId="1" xfId="158" applyFont="1" applyFill="1" applyBorder="1" applyAlignment="1">
      <alignment horizontal="left" vertical="center" indent="1"/>
    </xf>
    <xf numFmtId="0" fontId="70" fillId="29" borderId="2" xfId="158" applyFont="1" applyFill="1" applyBorder="1" applyAlignment="1">
      <alignment horizontal="left" vertical="center" indent="1"/>
    </xf>
    <xf numFmtId="0" fontId="70" fillId="29" borderId="3" xfId="158" applyFont="1" applyFill="1" applyBorder="1" applyAlignment="1">
      <alignment horizontal="left" vertical="center" indent="1"/>
    </xf>
    <xf numFmtId="0" fontId="70" fillId="4" borderId="20" xfId="158" applyFont="1" applyFill="1" applyBorder="1" applyAlignment="1">
      <alignment horizontal="left" vertical="center" indent="1"/>
    </xf>
    <xf numFmtId="0" fontId="70" fillId="4" borderId="19" xfId="158" applyFont="1" applyFill="1" applyBorder="1" applyAlignment="1">
      <alignment horizontal="left" vertical="center" indent="1"/>
    </xf>
    <xf numFmtId="0" fontId="70" fillId="4" borderId="18" xfId="158" applyFont="1" applyFill="1" applyBorder="1" applyAlignment="1">
      <alignment horizontal="left" vertical="center" indent="1"/>
    </xf>
    <xf numFmtId="0" fontId="70" fillId="4" borderId="6" xfId="158" applyFont="1" applyFill="1" applyBorder="1" applyAlignment="1">
      <alignment horizontal="left" vertical="center" indent="1"/>
    </xf>
    <xf numFmtId="0" fontId="70" fillId="4" borderId="7" xfId="158" applyFont="1" applyFill="1" applyBorder="1" applyAlignment="1">
      <alignment horizontal="left" vertical="center" indent="1"/>
    </xf>
    <xf numFmtId="0" fontId="70" fillId="4" borderId="8" xfId="158" applyFont="1" applyFill="1" applyBorder="1" applyAlignment="1">
      <alignment horizontal="left" vertical="center" indent="1"/>
    </xf>
    <xf numFmtId="0" fontId="107" fillId="28" borderId="6" xfId="158" applyFont="1" applyFill="1" applyBorder="1" applyAlignment="1">
      <alignment horizontal="left" vertical="center" wrapText="1" indent="1"/>
    </xf>
    <xf numFmtId="0" fontId="107" fillId="28" borderId="7" xfId="158" applyFont="1" applyFill="1" applyBorder="1" applyAlignment="1">
      <alignment horizontal="left" vertical="center" wrapText="1" indent="1"/>
    </xf>
    <xf numFmtId="0" fontId="107" fillId="28" borderId="8" xfId="158" applyFont="1" applyFill="1" applyBorder="1" applyAlignment="1">
      <alignment horizontal="left" vertical="center" wrapText="1" indent="1"/>
    </xf>
    <xf numFmtId="0" fontId="107" fillId="28" borderId="4" xfId="158" applyFont="1" applyFill="1" applyBorder="1" applyAlignment="1">
      <alignment horizontal="left" wrapText="1" indent="1"/>
    </xf>
    <xf numFmtId="0" fontId="107" fillId="28" borderId="0" xfId="158" applyFont="1" applyFill="1" applyBorder="1" applyAlignment="1">
      <alignment horizontal="left" wrapText="1" indent="1"/>
    </xf>
    <xf numFmtId="0" fontId="107" fillId="28" borderId="5" xfId="158" applyFont="1" applyFill="1" applyBorder="1" applyAlignment="1">
      <alignment horizontal="left" wrapText="1" indent="1"/>
    </xf>
    <xf numFmtId="0" fontId="107" fillId="28" borderId="1" xfId="158" applyFont="1" applyFill="1" applyBorder="1" applyAlignment="1">
      <alignment horizontal="left" vertical="center" wrapText="1" indent="1"/>
    </xf>
    <xf numFmtId="0" fontId="107" fillId="28" borderId="2" xfId="158" applyFont="1" applyFill="1" applyBorder="1" applyAlignment="1">
      <alignment horizontal="left" vertical="center" wrapText="1" indent="1"/>
    </xf>
    <xf numFmtId="0" fontId="107" fillId="28" borderId="3" xfId="158" applyFont="1" applyFill="1" applyBorder="1" applyAlignment="1">
      <alignment horizontal="left" vertical="center" wrapText="1" indent="1"/>
    </xf>
    <xf numFmtId="0" fontId="107" fillId="28" borderId="4" xfId="158" applyFont="1" applyFill="1" applyBorder="1" applyAlignment="1">
      <alignment vertical="top" wrapText="1"/>
    </xf>
    <xf numFmtId="0" fontId="107" fillId="28" borderId="0" xfId="158" applyFont="1" applyFill="1" applyBorder="1" applyAlignment="1">
      <alignment vertical="top"/>
    </xf>
    <xf numFmtId="0" fontId="107" fillId="28" borderId="5" xfId="158" applyFont="1" applyFill="1" applyBorder="1" applyAlignment="1">
      <alignment vertical="top"/>
    </xf>
    <xf numFmtId="0" fontId="107" fillId="0" borderId="4" xfId="158" applyFont="1" applyFill="1" applyBorder="1" applyAlignment="1">
      <alignment horizontal="left" vertical="center" indent="1"/>
    </xf>
    <xf numFmtId="0" fontId="107" fillId="0" borderId="0" xfId="158" applyFont="1" applyFill="1" applyBorder="1" applyAlignment="1">
      <alignment horizontal="left" vertical="center" indent="1"/>
    </xf>
    <xf numFmtId="0" fontId="107" fillId="0" borderId="5" xfId="158" applyFont="1" applyFill="1" applyBorder="1" applyAlignment="1">
      <alignment horizontal="left" vertical="center" indent="1"/>
    </xf>
    <xf numFmtId="0" fontId="107" fillId="28" borderId="6" xfId="158" applyFont="1" applyFill="1" applyBorder="1" applyAlignment="1">
      <alignment horizontal="left" wrapText="1" indent="1"/>
    </xf>
    <xf numFmtId="0" fontId="107" fillId="28" borderId="7" xfId="158" applyFont="1" applyFill="1" applyBorder="1" applyAlignment="1">
      <alignment horizontal="left" wrapText="1" indent="1"/>
    </xf>
    <xf numFmtId="0" fontId="107" fillId="28" borderId="8" xfId="158" applyFont="1" applyFill="1" applyBorder="1" applyAlignment="1">
      <alignment horizontal="left" wrapText="1" indent="1"/>
    </xf>
    <xf numFmtId="0" fontId="107" fillId="0" borderId="4" xfId="158" applyFont="1" applyBorder="1" applyAlignment="1">
      <alignment horizontal="left" vertical="center" wrapText="1" indent="1"/>
    </xf>
    <xf numFmtId="0" fontId="107" fillId="0" borderId="0" xfId="158" applyFont="1" applyBorder="1" applyAlignment="1">
      <alignment horizontal="left" vertical="center" wrapText="1" indent="1"/>
    </xf>
    <xf numFmtId="0" fontId="107" fillId="0" borderId="5" xfId="158" applyFont="1" applyBorder="1" applyAlignment="1">
      <alignment horizontal="left" vertical="center" wrapText="1" indent="1"/>
    </xf>
    <xf numFmtId="0" fontId="108" fillId="28" borderId="4" xfId="158" applyFont="1" applyFill="1" applyBorder="1" applyAlignment="1">
      <alignment horizontal="left" vertical="center" wrapText="1" indent="1"/>
    </xf>
    <xf numFmtId="0" fontId="108" fillId="28" borderId="0" xfId="158" applyFont="1" applyFill="1" applyBorder="1" applyAlignment="1">
      <alignment horizontal="left" vertical="center" wrapText="1" indent="1"/>
    </xf>
    <xf numFmtId="0" fontId="107" fillId="28" borderId="4" xfId="158" applyFont="1" applyFill="1" applyBorder="1" applyAlignment="1">
      <alignment horizontal="left" vertical="center" wrapText="1" indent="2"/>
    </xf>
    <xf numFmtId="0" fontId="107" fillId="28" borderId="0" xfId="158" applyFont="1" applyFill="1" applyBorder="1" applyAlignment="1">
      <alignment horizontal="left" vertical="center" wrapText="1" indent="2"/>
    </xf>
    <xf numFmtId="0" fontId="107" fillId="28" borderId="4" xfId="158" applyFont="1" applyFill="1" applyBorder="1" applyAlignment="1">
      <alignment horizontal="left" wrapText="1" indent="2"/>
    </xf>
    <xf numFmtId="0" fontId="107" fillId="28" borderId="0" xfId="158" applyFont="1" applyFill="1" applyBorder="1" applyAlignment="1">
      <alignment horizontal="left" wrapText="1" indent="2"/>
    </xf>
    <xf numFmtId="0" fontId="107" fillId="28" borderId="0" xfId="158" applyFont="1" applyFill="1" applyBorder="1" applyAlignment="1">
      <alignment horizontal="left" indent="1"/>
    </xf>
    <xf numFmtId="0" fontId="107" fillId="28" borderId="5" xfId="158" applyFont="1" applyFill="1" applyBorder="1" applyAlignment="1">
      <alignment horizontal="left" indent="1"/>
    </xf>
    <xf numFmtId="0" fontId="107" fillId="28" borderId="1" xfId="158" applyFont="1" applyFill="1" applyBorder="1" applyAlignment="1">
      <alignment horizontal="left" wrapText="1" indent="2"/>
    </xf>
    <xf numFmtId="0" fontId="107" fillId="28" borderId="2" xfId="158" applyFont="1" applyFill="1" applyBorder="1" applyAlignment="1">
      <alignment horizontal="left" wrapText="1" indent="2"/>
    </xf>
    <xf numFmtId="0" fontId="107" fillId="28" borderId="2" xfId="158" applyFont="1" applyFill="1" applyBorder="1" applyAlignment="1">
      <alignment horizontal="left" wrapText="1" indent="1"/>
    </xf>
    <xf numFmtId="0" fontId="107" fillId="28" borderId="2" xfId="158" applyFont="1" applyFill="1" applyBorder="1" applyAlignment="1">
      <alignment horizontal="left" indent="1"/>
    </xf>
    <xf numFmtId="0" fontId="107" fillId="28" borderId="3" xfId="158" applyFont="1" applyFill="1" applyBorder="1" applyAlignment="1">
      <alignment horizontal="left" indent="1"/>
    </xf>
    <xf numFmtId="0" fontId="107" fillId="28" borderId="1" xfId="158" applyFont="1" applyFill="1" applyBorder="1" applyAlignment="1">
      <alignment horizontal="left" vertical="center" indent="1"/>
    </xf>
    <xf numFmtId="0" fontId="107" fillId="28" borderId="2" xfId="158" applyFont="1" applyFill="1" applyBorder="1" applyAlignment="1">
      <alignment horizontal="left" vertical="center" indent="1"/>
    </xf>
    <xf numFmtId="0" fontId="107" fillId="28" borderId="3" xfId="158" applyFont="1" applyFill="1" applyBorder="1" applyAlignment="1">
      <alignment horizontal="left" vertical="center" indent="1"/>
    </xf>
    <xf numFmtId="0" fontId="107" fillId="31" borderId="6" xfId="158" applyFont="1" applyFill="1" applyBorder="1" applyAlignment="1">
      <alignment horizontal="left" vertical="center" wrapText="1" indent="1"/>
    </xf>
    <xf numFmtId="0" fontId="107" fillId="31" borderId="7" xfId="158" applyFont="1" applyFill="1" applyBorder="1" applyAlignment="1">
      <alignment horizontal="left" vertical="center" wrapText="1" indent="1"/>
    </xf>
    <xf numFmtId="0" fontId="107" fillId="31" borderId="8" xfId="158" applyFont="1" applyFill="1" applyBorder="1" applyAlignment="1">
      <alignment horizontal="left" vertical="center" wrapText="1" indent="1"/>
    </xf>
    <xf numFmtId="0" fontId="107" fillId="28" borderId="6" xfId="158" applyFont="1" applyFill="1" applyBorder="1" applyAlignment="1">
      <alignment horizontal="center" vertical="center" wrapText="1"/>
    </xf>
    <xf numFmtId="0" fontId="107" fillId="28" borderId="7" xfId="158" applyFont="1" applyFill="1" applyBorder="1" applyAlignment="1">
      <alignment horizontal="center" vertical="center" wrapText="1"/>
    </xf>
    <xf numFmtId="0" fontId="107" fillId="28" borderId="8" xfId="158" applyFont="1" applyFill="1" applyBorder="1" applyAlignment="1">
      <alignment horizontal="center" vertical="center" wrapText="1"/>
    </xf>
    <xf numFmtId="0" fontId="107" fillId="28" borderId="4" xfId="158" applyFont="1" applyFill="1" applyBorder="1" applyAlignment="1">
      <alignment horizontal="left" vertical="top" wrapText="1" indent="1"/>
    </xf>
    <xf numFmtId="0" fontId="107" fillId="28" borderId="0" xfId="158" applyFont="1" applyFill="1" applyBorder="1" applyAlignment="1">
      <alignment horizontal="left" vertical="top" wrapText="1" indent="1"/>
    </xf>
    <xf numFmtId="0" fontId="107" fillId="28" borderId="5" xfId="158" applyFont="1" applyFill="1" applyBorder="1" applyAlignment="1">
      <alignment horizontal="left" vertical="top" wrapText="1" indent="1"/>
    </xf>
    <xf numFmtId="0" fontId="110" fillId="2" borderId="4" xfId="158" applyNumberFormat="1" applyFont="1" applyFill="1" applyBorder="1" applyAlignment="1">
      <alignment horizontal="left" vertical="center" indent="1"/>
    </xf>
    <xf numFmtId="0" fontId="110" fillId="2" borderId="0" xfId="158" applyNumberFormat="1" applyFont="1" applyFill="1" applyBorder="1" applyAlignment="1">
      <alignment horizontal="left" vertical="center" indent="1"/>
    </xf>
    <xf numFmtId="0" fontId="107" fillId="28" borderId="1" xfId="158" applyFont="1" applyFill="1" applyBorder="1" applyAlignment="1">
      <alignment horizontal="center" vertical="center" wrapText="1"/>
    </xf>
    <xf numFmtId="0" fontId="107" fillId="28" borderId="2" xfId="158" applyFont="1" applyFill="1" applyBorder="1" applyAlignment="1">
      <alignment horizontal="center" vertical="center" wrapText="1"/>
    </xf>
    <xf numFmtId="0" fontId="107" fillId="28" borderId="3" xfId="158" applyFont="1" applyFill="1" applyBorder="1" applyAlignment="1">
      <alignment horizontal="center" vertical="center" wrapText="1"/>
    </xf>
    <xf numFmtId="0" fontId="107" fillId="28" borderId="4" xfId="158" applyFont="1" applyFill="1" applyBorder="1" applyAlignment="1">
      <alignment horizontal="center" vertical="center" wrapText="1"/>
    </xf>
    <xf numFmtId="0" fontId="107" fillId="28" borderId="0" xfId="158" applyFont="1" applyFill="1" applyBorder="1" applyAlignment="1">
      <alignment horizontal="center" vertical="center" wrapText="1"/>
    </xf>
    <xf numFmtId="0" fontId="107" fillId="28" borderId="5" xfId="158" applyFont="1" applyFill="1" applyBorder="1" applyAlignment="1">
      <alignment horizontal="center" vertical="center" wrapText="1"/>
    </xf>
    <xf numFmtId="0" fontId="66" fillId="4" borderId="1" xfId="158" applyFont="1" applyFill="1" applyBorder="1" applyAlignment="1">
      <alignment horizontal="left" vertical="center" indent="1"/>
    </xf>
    <xf numFmtId="0" fontId="66" fillId="4" borderId="2" xfId="158" applyFont="1" applyFill="1" applyBorder="1" applyAlignment="1">
      <alignment horizontal="left" vertical="center" indent="1"/>
    </xf>
    <xf numFmtId="0" fontId="66" fillId="4" borderId="3" xfId="158" applyFont="1" applyFill="1" applyBorder="1" applyAlignment="1">
      <alignment horizontal="left" vertical="center" indent="1"/>
    </xf>
    <xf numFmtId="0" fontId="107" fillId="0" borderId="1" xfId="158" applyFont="1" applyFill="1" applyBorder="1" applyAlignment="1">
      <alignment horizontal="left" vertical="center" wrapText="1" indent="1"/>
    </xf>
    <xf numFmtId="0" fontId="107" fillId="0" borderId="2" xfId="158" applyFont="1" applyFill="1" applyBorder="1" applyAlignment="1">
      <alignment horizontal="left" vertical="center" wrapText="1" indent="1"/>
    </xf>
    <xf numFmtId="0" fontId="107" fillId="0" borderId="3" xfId="158" applyFont="1" applyFill="1" applyBorder="1" applyAlignment="1">
      <alignment horizontal="left" vertical="center" wrapText="1" indent="1"/>
    </xf>
    <xf numFmtId="0" fontId="107" fillId="0" borderId="4" xfId="158" applyFont="1" applyFill="1" applyBorder="1" applyAlignment="1">
      <alignment horizontal="left" vertical="center" wrapText="1" indent="1"/>
    </xf>
    <xf numFmtId="0" fontId="107" fillId="0" borderId="0" xfId="158" applyFont="1" applyFill="1" applyBorder="1" applyAlignment="1">
      <alignment horizontal="left" vertical="center" wrapText="1" indent="1"/>
    </xf>
    <xf numFmtId="0" fontId="107" fillId="0" borderId="5" xfId="158" applyFont="1" applyFill="1" applyBorder="1" applyAlignment="1">
      <alignment horizontal="left" vertical="center" wrapText="1" indent="1"/>
    </xf>
    <xf numFmtId="0" fontId="107" fillId="0" borderId="6" xfId="158" applyFont="1" applyFill="1" applyBorder="1" applyAlignment="1">
      <alignment horizontal="left" vertical="center" wrapText="1" indent="1"/>
    </xf>
    <xf numFmtId="0" fontId="107" fillId="0" borderId="7" xfId="158" applyFont="1" applyFill="1" applyBorder="1" applyAlignment="1">
      <alignment horizontal="left" vertical="center" wrapText="1" indent="1"/>
    </xf>
    <xf numFmtId="0" fontId="107" fillId="0" borderId="8" xfId="158" applyFont="1" applyFill="1" applyBorder="1" applyAlignment="1">
      <alignment horizontal="left" vertical="center" wrapText="1" indent="1"/>
    </xf>
    <xf numFmtId="0" fontId="70" fillId="30" borderId="4" xfId="158" applyFont="1" applyFill="1" applyBorder="1" applyAlignment="1">
      <alignment horizontal="left" vertical="center" indent="1"/>
    </xf>
    <xf numFmtId="0" fontId="70" fillId="30" borderId="0" xfId="158" applyFont="1" applyFill="1" applyBorder="1" applyAlignment="1">
      <alignment horizontal="left" vertical="center" indent="1"/>
    </xf>
    <xf numFmtId="0" fontId="70" fillId="30" borderId="5" xfId="158" applyFont="1" applyFill="1" applyBorder="1" applyAlignment="1">
      <alignment horizontal="left" vertical="center" indent="1"/>
    </xf>
    <xf numFmtId="0" fontId="70" fillId="28" borderId="4" xfId="158" applyFont="1" applyFill="1" applyBorder="1" applyAlignment="1">
      <alignment horizontal="left" vertical="center" indent="1"/>
    </xf>
    <xf numFmtId="9" fontId="107" fillId="0" borderId="20" xfId="158" applyNumberFormat="1" applyFont="1" applyFill="1" applyBorder="1" applyAlignment="1">
      <alignment horizontal="left" vertical="center" wrapText="1" indent="1"/>
    </xf>
    <xf numFmtId="9" fontId="107" fillId="0" borderId="19" xfId="158" applyNumberFormat="1" applyFont="1" applyFill="1" applyBorder="1" applyAlignment="1">
      <alignment horizontal="left" vertical="center" wrapText="1" indent="1"/>
    </xf>
    <xf numFmtId="9" fontId="107" fillId="0" borderId="18" xfId="158" applyNumberFormat="1" applyFont="1" applyFill="1" applyBorder="1" applyAlignment="1">
      <alignment horizontal="left" vertical="center" wrapText="1" indent="1"/>
    </xf>
    <xf numFmtId="0" fontId="107" fillId="28" borderId="73" xfId="158" applyFont="1" applyFill="1" applyBorder="1" applyAlignment="1">
      <alignment horizontal="left" vertical="center" wrapText="1" indent="1"/>
    </xf>
    <xf numFmtId="0" fontId="107" fillId="28" borderId="74" xfId="158" applyFont="1" applyFill="1" applyBorder="1" applyAlignment="1">
      <alignment horizontal="left" vertical="center" wrapText="1" indent="1"/>
    </xf>
    <xf numFmtId="0" fontId="107" fillId="28" borderId="75" xfId="158" applyFont="1" applyFill="1" applyBorder="1" applyAlignment="1">
      <alignment horizontal="left" vertical="center" wrapText="1" indent="1"/>
    </xf>
    <xf numFmtId="0" fontId="107" fillId="28" borderId="24" xfId="158" applyFont="1" applyFill="1" applyBorder="1" applyAlignment="1">
      <alignment horizontal="left" vertical="center" wrapText="1" indent="1"/>
    </xf>
    <xf numFmtId="0" fontId="107" fillId="28" borderId="25" xfId="158" applyFont="1" applyFill="1" applyBorder="1" applyAlignment="1">
      <alignment horizontal="left" vertical="center" wrapText="1" indent="1"/>
    </xf>
    <xf numFmtId="0" fontId="107" fillId="28" borderId="26" xfId="158" applyFont="1" applyFill="1" applyBorder="1" applyAlignment="1">
      <alignment horizontal="left" vertical="center" wrapText="1" indent="1"/>
    </xf>
    <xf numFmtId="0" fontId="107" fillId="28" borderId="21" xfId="158" applyFont="1" applyFill="1" applyBorder="1" applyAlignment="1">
      <alignment horizontal="left" vertical="center" wrapText="1" indent="1"/>
    </xf>
    <xf numFmtId="0" fontId="107" fillId="28" borderId="22" xfId="158" applyFont="1" applyFill="1" applyBorder="1" applyAlignment="1">
      <alignment horizontal="left" vertical="center" wrapText="1" indent="1"/>
    </xf>
    <xf numFmtId="0" fontId="107" fillId="28" borderId="23" xfId="158" applyFont="1" applyFill="1" applyBorder="1" applyAlignment="1">
      <alignment horizontal="left" vertical="center" wrapText="1" indent="1"/>
    </xf>
    <xf numFmtId="0" fontId="107" fillId="28" borderId="68" xfId="158" applyFont="1" applyFill="1" applyBorder="1" applyAlignment="1">
      <alignment horizontal="left" vertical="center" wrapText="1" indent="1"/>
    </xf>
    <xf numFmtId="0" fontId="107" fillId="28" borderId="69" xfId="158" applyFont="1" applyFill="1" applyBorder="1" applyAlignment="1">
      <alignment horizontal="left" vertical="center" wrapText="1" indent="1"/>
    </xf>
    <xf numFmtId="0" fontId="107" fillId="28" borderId="70" xfId="158" applyFont="1" applyFill="1" applyBorder="1" applyAlignment="1">
      <alignment horizontal="left" vertical="center" wrapText="1" indent="1"/>
    </xf>
    <xf numFmtId="0" fontId="110" fillId="2" borderId="20" xfId="158" applyNumberFormat="1" applyFont="1" applyFill="1" applyBorder="1" applyAlignment="1">
      <alignment horizontal="left" vertical="center" indent="1"/>
    </xf>
    <xf numFmtId="0" fontId="110" fillId="2" borderId="19" xfId="158" applyNumberFormat="1" applyFont="1" applyFill="1" applyBorder="1" applyAlignment="1">
      <alignment horizontal="left" vertical="center" indent="1"/>
    </xf>
    <xf numFmtId="0" fontId="107" fillId="28" borderId="20" xfId="158" applyFont="1" applyFill="1" applyBorder="1" applyAlignment="1">
      <alignment horizontal="left" vertical="center" wrapText="1" indent="1"/>
    </xf>
    <xf numFmtId="0" fontId="107" fillId="28" borderId="19" xfId="158" applyFont="1" applyFill="1" applyBorder="1" applyAlignment="1">
      <alignment horizontal="left" vertical="center" wrapText="1" indent="1"/>
    </xf>
    <xf numFmtId="0" fontId="107" fillId="28" borderId="18" xfId="158" applyFont="1" applyFill="1" applyBorder="1" applyAlignment="1">
      <alignment horizontal="left" vertical="center" wrapText="1" indent="1"/>
    </xf>
    <xf numFmtId="0" fontId="70" fillId="30" borderId="4" xfId="158" applyFont="1" applyFill="1" applyBorder="1" applyAlignment="1">
      <alignment horizontal="left" vertical="center" wrapText="1" indent="1"/>
    </xf>
    <xf numFmtId="0" fontId="70" fillId="30" borderId="0" xfId="158" applyFont="1" applyFill="1" applyBorder="1" applyAlignment="1">
      <alignment horizontal="left" vertical="center" wrapText="1" indent="1"/>
    </xf>
    <xf numFmtId="0" fontId="70" fillId="30" borderId="5" xfId="158" applyFont="1" applyFill="1" applyBorder="1" applyAlignment="1">
      <alignment horizontal="left" vertical="center" wrapText="1" indent="1"/>
    </xf>
    <xf numFmtId="9" fontId="107" fillId="28" borderId="20" xfId="158" applyNumberFormat="1" applyFont="1" applyFill="1" applyBorder="1" applyAlignment="1">
      <alignment horizontal="left" vertical="center" wrapText="1" indent="1"/>
    </xf>
    <xf numFmtId="9" fontId="107" fillId="28" borderId="1" xfId="158" applyNumberFormat="1" applyFont="1" applyFill="1" applyBorder="1" applyAlignment="1">
      <alignment horizontal="left" vertical="center" wrapText="1" indent="1"/>
    </xf>
    <xf numFmtId="0" fontId="85" fillId="28" borderId="0" xfId="0" applyFont="1" applyFill="1" applyAlignment="1">
      <alignment horizontal="center"/>
    </xf>
    <xf numFmtId="0" fontId="85" fillId="28" borderId="5" xfId="0" applyFont="1" applyFill="1" applyBorder="1" applyAlignment="1">
      <alignment horizontal="center"/>
    </xf>
    <xf numFmtId="0" fontId="0" fillId="38" borderId="20" xfId="0" applyFill="1" applyBorder="1" applyAlignment="1">
      <alignment horizontal="center"/>
    </xf>
    <xf numFmtId="0" fontId="0" fillId="38" borderId="19" xfId="0" applyFill="1" applyBorder="1" applyAlignment="1">
      <alignment horizontal="center"/>
    </xf>
    <xf numFmtId="0" fontId="72" fillId="32" borderId="31" xfId="0" applyFont="1" applyFill="1" applyBorder="1" applyAlignment="1">
      <alignment horizontal="center" wrapText="1"/>
    </xf>
    <xf numFmtId="0" fontId="72" fillId="32" borderId="28" xfId="0" applyFont="1" applyFill="1" applyBorder="1" applyAlignment="1">
      <alignment horizontal="center" wrapText="1"/>
    </xf>
    <xf numFmtId="0" fontId="72" fillId="32" borderId="32" xfId="0" applyFont="1" applyFill="1" applyBorder="1" applyAlignment="1">
      <alignment horizontal="center" wrapText="1"/>
    </xf>
    <xf numFmtId="0" fontId="72" fillId="32" borderId="33" xfId="0" applyFont="1" applyFill="1" applyBorder="1" applyAlignment="1">
      <alignment horizontal="center" wrapText="1"/>
    </xf>
    <xf numFmtId="0" fontId="72" fillId="32" borderId="29" xfId="0" applyFont="1" applyFill="1" applyBorder="1" applyAlignment="1">
      <alignment horizontal="center" wrapText="1"/>
    </xf>
    <xf numFmtId="167" fontId="0" fillId="3" borderId="30" xfId="0" applyNumberFormat="1" applyFill="1" applyBorder="1" applyAlignment="1">
      <alignment horizontal="center"/>
    </xf>
    <xf numFmtId="167" fontId="0" fillId="3" borderId="0" xfId="0" applyNumberFormat="1" applyFill="1" applyBorder="1" applyAlignment="1">
      <alignment horizontal="center"/>
    </xf>
    <xf numFmtId="167" fontId="0" fillId="3" borderId="5" xfId="0" applyNumberFormat="1" applyFill="1" applyBorder="1" applyAlignment="1">
      <alignment horizontal="center"/>
    </xf>
    <xf numFmtId="167" fontId="0" fillId="3" borderId="4" xfId="0" applyNumberFormat="1" applyFill="1" applyBorder="1" applyAlignment="1">
      <alignment horizontal="center"/>
    </xf>
    <xf numFmtId="167" fontId="0" fillId="3" borderId="34" xfId="0" applyNumberFormat="1" applyFill="1" applyBorder="1" applyAlignment="1">
      <alignment horizontal="center"/>
    </xf>
    <xf numFmtId="0" fontId="0" fillId="3" borderId="4" xfId="0" applyFill="1" applyBorder="1" applyAlignment="1">
      <alignment wrapText="1"/>
    </xf>
    <xf numFmtId="0" fontId="0" fillId="3" borderId="0" xfId="0" applyFill="1" applyBorder="1" applyAlignment="1">
      <alignment wrapText="1"/>
    </xf>
    <xf numFmtId="0" fontId="0" fillId="3" borderId="5" xfId="0" applyFill="1" applyBorder="1" applyAlignment="1">
      <alignment wrapText="1"/>
    </xf>
    <xf numFmtId="0" fontId="0" fillId="3" borderId="4" xfId="0" quotePrefix="1" applyFill="1" applyBorder="1" applyAlignment="1">
      <alignment wrapText="1"/>
    </xf>
    <xf numFmtId="0" fontId="0" fillId="3" borderId="0" xfId="0" applyFont="1" applyFill="1" applyBorder="1" applyAlignment="1">
      <alignment wrapText="1"/>
    </xf>
    <xf numFmtId="0" fontId="0" fillId="3" borderId="5" xfId="0" applyFont="1" applyFill="1" applyBorder="1" applyAlignment="1">
      <alignment wrapText="1"/>
    </xf>
    <xf numFmtId="0" fontId="0" fillId="3" borderId="4" xfId="0" applyFont="1" applyFill="1" applyBorder="1" applyAlignment="1">
      <alignment wrapText="1"/>
    </xf>
    <xf numFmtId="0" fontId="0" fillId="3" borderId="4" xfId="0" applyFill="1" applyBorder="1" applyAlignment="1">
      <alignment horizontal="left" wrapText="1"/>
    </xf>
    <xf numFmtId="0" fontId="0" fillId="3" borderId="0" xfId="0" applyFill="1" applyBorder="1" applyAlignment="1">
      <alignment horizontal="left" wrapText="1"/>
    </xf>
    <xf numFmtId="0" fontId="0" fillId="3" borderId="6" xfId="0" applyFill="1" applyBorder="1" applyAlignment="1">
      <alignment horizontal="left" wrapText="1"/>
    </xf>
    <xf numFmtId="0" fontId="0" fillId="3" borderId="7" xfId="0" applyFill="1" applyBorder="1" applyAlignment="1">
      <alignment horizontal="left" wrapText="1"/>
    </xf>
    <xf numFmtId="0" fontId="0" fillId="3" borderId="6" xfId="0" applyFont="1" applyFill="1" applyBorder="1" applyAlignment="1">
      <alignment horizontal="left" wrapText="1"/>
    </xf>
    <xf numFmtId="0" fontId="0" fillId="3" borderId="7" xfId="0" applyFont="1" applyFill="1" applyBorder="1" applyAlignment="1">
      <alignment horizontal="left" wrapText="1"/>
    </xf>
    <xf numFmtId="0" fontId="0" fillId="3" borderId="8" xfId="0" applyFont="1" applyFill="1" applyBorder="1" applyAlignment="1">
      <alignment horizontal="left" wrapText="1"/>
    </xf>
    <xf numFmtId="0" fontId="0" fillId="3" borderId="5" xfId="0" applyFill="1" applyBorder="1" applyAlignment="1">
      <alignment horizontal="left" wrapText="1"/>
    </xf>
    <xf numFmtId="167" fontId="0" fillId="3" borderId="35" xfId="0" applyNumberFormat="1" applyFill="1" applyBorder="1" applyAlignment="1">
      <alignment horizontal="center"/>
    </xf>
    <xf numFmtId="167" fontId="0" fillId="3" borderId="36" xfId="0" applyNumberFormat="1" applyFill="1" applyBorder="1" applyAlignment="1">
      <alignment horizontal="center"/>
    </xf>
    <xf numFmtId="167" fontId="0" fillId="3" borderId="37" xfId="0" applyNumberFormat="1" applyFill="1" applyBorder="1" applyAlignment="1">
      <alignment horizontal="center"/>
    </xf>
    <xf numFmtId="167" fontId="0" fillId="3" borderId="38" xfId="0" applyNumberFormat="1" applyFill="1" applyBorder="1" applyAlignment="1">
      <alignment horizontal="center"/>
    </xf>
    <xf numFmtId="167" fontId="0" fillId="3" borderId="39" xfId="0" applyNumberFormat="1" applyFill="1" applyBorder="1" applyAlignment="1">
      <alignment horizontal="center"/>
    </xf>
    <xf numFmtId="0" fontId="0" fillId="3" borderId="6" xfId="0" applyFont="1" applyFill="1" applyBorder="1" applyAlignment="1">
      <alignment wrapText="1"/>
    </xf>
    <xf numFmtId="0" fontId="0" fillId="3" borderId="7" xfId="0" applyFont="1" applyFill="1" applyBorder="1" applyAlignment="1">
      <alignment wrapText="1"/>
    </xf>
    <xf numFmtId="0" fontId="0" fillId="3" borderId="8" xfId="0" applyFont="1" applyFill="1" applyBorder="1" applyAlignment="1">
      <alignment wrapText="1"/>
    </xf>
    <xf numFmtId="0" fontId="4" fillId="2" borderId="58" xfId="98" applyNumberFormat="1" applyFont="1" applyFill="1" applyBorder="1" applyAlignment="1">
      <alignment horizontal="left" vertical="center" indent="1"/>
    </xf>
    <xf numFmtId="0" fontId="4" fillId="2" borderId="59" xfId="98" applyNumberFormat="1" applyFont="1" applyFill="1" applyBorder="1" applyAlignment="1">
      <alignment horizontal="left" vertical="center" indent="1"/>
    </xf>
    <xf numFmtId="0" fontId="4" fillId="2" borderId="2" xfId="98" applyNumberFormat="1" applyFont="1" applyFill="1" applyBorder="1" applyAlignment="1">
      <alignment horizontal="left" vertical="center" indent="1"/>
    </xf>
    <xf numFmtId="0" fontId="4" fillId="2" borderId="60" xfId="98" applyNumberFormat="1" applyFont="1" applyFill="1" applyBorder="1" applyAlignment="1">
      <alignment horizontal="left" vertical="center" indent="1"/>
    </xf>
    <xf numFmtId="0" fontId="72" fillId="32" borderId="31" xfId="98" applyFont="1" applyFill="1" applyBorder="1" applyAlignment="1">
      <alignment horizontal="center" wrapText="1"/>
    </xf>
    <xf numFmtId="0" fontId="72" fillId="32" borderId="28" xfId="98" applyFont="1" applyFill="1" applyBorder="1" applyAlignment="1">
      <alignment horizontal="center" wrapText="1"/>
    </xf>
    <xf numFmtId="0" fontId="72" fillId="32" borderId="32" xfId="98" applyFont="1" applyFill="1" applyBorder="1" applyAlignment="1">
      <alignment horizontal="center" wrapText="1"/>
    </xf>
    <xf numFmtId="0" fontId="72" fillId="32" borderId="33" xfId="98" applyFont="1" applyFill="1" applyBorder="1" applyAlignment="1">
      <alignment horizontal="center" wrapText="1"/>
    </xf>
    <xf numFmtId="0" fontId="72" fillId="32" borderId="29" xfId="98" applyFont="1" applyFill="1" applyBorder="1" applyAlignment="1">
      <alignment horizontal="center" wrapText="1"/>
    </xf>
    <xf numFmtId="0" fontId="3" fillId="28" borderId="30" xfId="98" applyFill="1" applyBorder="1" applyAlignment="1">
      <alignment horizontal="left" wrapText="1"/>
    </xf>
    <xf numFmtId="0" fontId="3" fillId="28" borderId="0" xfId="98" applyFill="1" applyBorder="1" applyAlignment="1">
      <alignment horizontal="left" wrapText="1"/>
    </xf>
    <xf numFmtId="0" fontId="3" fillId="28" borderId="34" xfId="98" applyFill="1" applyBorder="1" applyAlignment="1">
      <alignment horizontal="left" wrapText="1"/>
    </xf>
    <xf numFmtId="0" fontId="3" fillId="28" borderId="30" xfId="98" applyFill="1" applyBorder="1" applyAlignment="1">
      <alignment wrapText="1"/>
    </xf>
    <xf numFmtId="0" fontId="3" fillId="28" borderId="0" xfId="98" applyFill="1" applyBorder="1" applyAlignment="1">
      <alignment wrapText="1"/>
    </xf>
    <xf numFmtId="0" fontId="3" fillId="28" borderId="34" xfId="98" applyFill="1" applyBorder="1" applyAlignment="1">
      <alignment wrapText="1"/>
    </xf>
    <xf numFmtId="0" fontId="0" fillId="28" borderId="30" xfId="98" applyFont="1" applyFill="1" applyBorder="1" applyAlignment="1">
      <alignment horizontal="left" wrapText="1"/>
    </xf>
    <xf numFmtId="0" fontId="3" fillId="3" borderId="30" xfId="98" quotePrefix="1" applyFill="1" applyBorder="1" applyAlignment="1">
      <alignment horizontal="left" wrapText="1"/>
    </xf>
    <xf numFmtId="0" fontId="3" fillId="3" borderId="0" xfId="98" quotePrefix="1" applyFill="1" applyBorder="1" applyAlignment="1">
      <alignment horizontal="left" wrapText="1"/>
    </xf>
    <xf numFmtId="0" fontId="3" fillId="3" borderId="34" xfId="98" quotePrefix="1" applyFill="1" applyBorder="1" applyAlignment="1">
      <alignment horizontal="left" wrapText="1"/>
    </xf>
    <xf numFmtId="0" fontId="3" fillId="0" borderId="0" xfId="98" applyBorder="1" applyAlignment="1">
      <alignment horizontal="center" wrapText="1"/>
    </xf>
    <xf numFmtId="0" fontId="3" fillId="28" borderId="35" xfId="98" applyFill="1" applyBorder="1" applyAlignment="1">
      <alignment wrapText="1"/>
    </xf>
    <xf numFmtId="0" fontId="3" fillId="28" borderId="36" xfId="98" applyFill="1" applyBorder="1" applyAlignment="1">
      <alignment wrapText="1"/>
    </xf>
    <xf numFmtId="0" fontId="3" fillId="28" borderId="39" xfId="98" applyFill="1" applyBorder="1" applyAlignment="1">
      <alignment wrapText="1"/>
    </xf>
    <xf numFmtId="0" fontId="3" fillId="3" borderId="0" xfId="98" applyFill="1" applyBorder="1" applyAlignment="1">
      <alignment wrapText="1"/>
    </xf>
    <xf numFmtId="0" fontId="3" fillId="0" borderId="0" xfId="98" applyBorder="1" applyAlignment="1">
      <alignment wrapText="1"/>
    </xf>
    <xf numFmtId="0" fontId="117" fillId="2" borderId="0" xfId="0" applyNumberFormat="1" applyFont="1" applyFill="1" applyAlignment="1">
      <alignment horizontal="left" vertical="center" indent="1"/>
    </xf>
  </cellXfs>
  <cellStyles count="342">
    <cellStyle name=" 1" xfId="166" xr:uid="{00000000-0005-0000-0000-000000000000}"/>
    <cellStyle name="_Business requirements and statistics for tender 2011 - 2012 for RU and Baltics" xfId="167" xr:uid="{00000000-0005-0000-0000-000001000000}"/>
    <cellStyle name="_Business requirements for tender 2010 - 2012_Tetra Pak_01" xfId="1" xr:uid="{00000000-0005-0000-0000-000002000000}"/>
    <cellStyle name="_Business requirements for tender 2010 - 2012_Tetra Pak_02" xfId="2" xr:uid="{00000000-0005-0000-0000-000003000000}"/>
    <cellStyle name="_new statistics" xfId="3" xr:uid="{00000000-0005-0000-0000-000004000000}"/>
    <cellStyle name="_NLC Export Lobnya RU" xfId="4" xr:uid="{00000000-0005-0000-0000-000005000000}"/>
    <cellStyle name="_Quotation template" xfId="5" xr:uid="{00000000-0005-0000-0000-000006000000}"/>
    <cellStyle name="_Quotation template 2" xfId="6" xr:uid="{00000000-0005-0000-0000-000007000000}"/>
    <cellStyle name="_Sheet2" xfId="7" xr:uid="{00000000-0005-0000-0000-000008000000}"/>
    <cellStyle name="_Sheet2 2" xfId="8" xr:uid="{00000000-0005-0000-0000-000009000000}"/>
    <cellStyle name="_statistics for tender 2010 - 2012_Tetra_Pak_01" xfId="9" xr:uid="{00000000-0005-0000-0000-00000A000000}"/>
    <cellStyle name="_Trade lanes and business requirements sample for GTT_2009-09-24" xfId="10" xr:uid="{00000000-0005-0000-0000-00000B000000}"/>
    <cellStyle name="_Trade lanes and business requirements sample for GTT_2009-09-24 2" xfId="168" xr:uid="{00000000-0005-0000-0000-00000C000000}"/>
    <cellStyle name="_Version_2_ Business requirements and statistics for tender 2010 - 2012" xfId="11" xr:uid="{00000000-0005-0000-0000-00000D000000}"/>
    <cellStyle name="_Version_2_ Business requirements and statistics for tender 2010 - 2012 (2)" xfId="12" xr:uid="{00000000-0005-0000-0000-00000E000000}"/>
    <cellStyle name="20% - akcent 1" xfId="13" xr:uid="{00000000-0005-0000-0000-00000F000000}"/>
    <cellStyle name="20% - akcent 2" xfId="14" xr:uid="{00000000-0005-0000-0000-000010000000}"/>
    <cellStyle name="20% - akcent 3" xfId="15" xr:uid="{00000000-0005-0000-0000-000011000000}"/>
    <cellStyle name="20% - akcent 4" xfId="16" xr:uid="{00000000-0005-0000-0000-000012000000}"/>
    <cellStyle name="20% - akcent 5" xfId="17" xr:uid="{00000000-0005-0000-0000-000013000000}"/>
    <cellStyle name="20% - akcent 6" xfId="18" xr:uid="{00000000-0005-0000-0000-000014000000}"/>
    <cellStyle name="20% - Dekorfärg1" xfId="169" xr:uid="{00000000-0005-0000-0000-000015000000}"/>
    <cellStyle name="20% - Dekorfärg2" xfId="170" xr:uid="{00000000-0005-0000-0000-000016000000}"/>
    <cellStyle name="20% - Dekorfärg3" xfId="171" xr:uid="{00000000-0005-0000-0000-000017000000}"/>
    <cellStyle name="20% - Dekorfärg4" xfId="172" xr:uid="{00000000-0005-0000-0000-000018000000}"/>
    <cellStyle name="20% - Dekorfärg5" xfId="173" xr:uid="{00000000-0005-0000-0000-000019000000}"/>
    <cellStyle name="20% - Dekorfärg6" xfId="174" xr:uid="{00000000-0005-0000-0000-00001A000000}"/>
    <cellStyle name="20% - uthevingsfarge 1" xfId="19" xr:uid="{00000000-0005-0000-0000-00001B000000}"/>
    <cellStyle name="20% - uthevingsfarge 2" xfId="20" xr:uid="{00000000-0005-0000-0000-00001C000000}"/>
    <cellStyle name="20% - uthevingsfarge 3" xfId="21" xr:uid="{00000000-0005-0000-0000-00001D000000}"/>
    <cellStyle name="20% - uthevingsfarge 4" xfId="22" xr:uid="{00000000-0005-0000-0000-00001E000000}"/>
    <cellStyle name="20% - uthevingsfarge 5" xfId="23" xr:uid="{00000000-0005-0000-0000-00001F000000}"/>
    <cellStyle name="20% - uthevingsfarge 6" xfId="24" xr:uid="{00000000-0005-0000-0000-000020000000}"/>
    <cellStyle name="20% - Акцент1" xfId="25" xr:uid="{00000000-0005-0000-0000-000021000000}"/>
    <cellStyle name="20% - Акцент2" xfId="26" xr:uid="{00000000-0005-0000-0000-000022000000}"/>
    <cellStyle name="20% - Акцент3" xfId="27" xr:uid="{00000000-0005-0000-0000-000023000000}"/>
    <cellStyle name="20% - Акцент4" xfId="28" xr:uid="{00000000-0005-0000-0000-000024000000}"/>
    <cellStyle name="20% - Акцент5" xfId="29" xr:uid="{00000000-0005-0000-0000-000025000000}"/>
    <cellStyle name="20% - Акцент6" xfId="30" xr:uid="{00000000-0005-0000-0000-000026000000}"/>
    <cellStyle name="40% - akcent 1" xfId="31" xr:uid="{00000000-0005-0000-0000-000027000000}"/>
    <cellStyle name="40% - akcent 2" xfId="32" xr:uid="{00000000-0005-0000-0000-000028000000}"/>
    <cellStyle name="40% - akcent 3" xfId="33" xr:uid="{00000000-0005-0000-0000-000029000000}"/>
    <cellStyle name="40% - akcent 4" xfId="34" xr:uid="{00000000-0005-0000-0000-00002A000000}"/>
    <cellStyle name="40% - akcent 5" xfId="35" xr:uid="{00000000-0005-0000-0000-00002B000000}"/>
    <cellStyle name="40% - akcent 6" xfId="36" xr:uid="{00000000-0005-0000-0000-00002C000000}"/>
    <cellStyle name="40% - Dekorfärg1" xfId="175" xr:uid="{00000000-0005-0000-0000-00002D000000}"/>
    <cellStyle name="40% - Dekorfärg2" xfId="176" xr:uid="{00000000-0005-0000-0000-00002E000000}"/>
    <cellStyle name="40% - Dekorfärg3" xfId="177" xr:uid="{00000000-0005-0000-0000-00002F000000}"/>
    <cellStyle name="40% - Dekorfärg4" xfId="178" xr:uid="{00000000-0005-0000-0000-000030000000}"/>
    <cellStyle name="40% - Dekorfärg5" xfId="179" xr:uid="{00000000-0005-0000-0000-000031000000}"/>
    <cellStyle name="40% - Dekorfärg6" xfId="180" xr:uid="{00000000-0005-0000-0000-000032000000}"/>
    <cellStyle name="40% - uthevingsfarge 1" xfId="37" xr:uid="{00000000-0005-0000-0000-000033000000}"/>
    <cellStyle name="40% - uthevingsfarge 2" xfId="38" xr:uid="{00000000-0005-0000-0000-000034000000}"/>
    <cellStyle name="40% - uthevingsfarge 3" xfId="39" xr:uid="{00000000-0005-0000-0000-000035000000}"/>
    <cellStyle name="40% - uthevingsfarge 4" xfId="40" xr:uid="{00000000-0005-0000-0000-000036000000}"/>
    <cellStyle name="40% - uthevingsfarge 5" xfId="41" xr:uid="{00000000-0005-0000-0000-000037000000}"/>
    <cellStyle name="40% - uthevingsfarge 6" xfId="42" xr:uid="{00000000-0005-0000-0000-000038000000}"/>
    <cellStyle name="40% - Акцент1" xfId="43" xr:uid="{00000000-0005-0000-0000-000039000000}"/>
    <cellStyle name="40% - Акцент2" xfId="44" xr:uid="{00000000-0005-0000-0000-00003A000000}"/>
    <cellStyle name="40% - Акцент3" xfId="45" xr:uid="{00000000-0005-0000-0000-00003B000000}"/>
    <cellStyle name="40% - Акцент4" xfId="46" xr:uid="{00000000-0005-0000-0000-00003C000000}"/>
    <cellStyle name="40% - Акцент5" xfId="47" xr:uid="{00000000-0005-0000-0000-00003D000000}"/>
    <cellStyle name="40% - Акцент6" xfId="48" xr:uid="{00000000-0005-0000-0000-00003E000000}"/>
    <cellStyle name="60% - akcent 1" xfId="49" xr:uid="{00000000-0005-0000-0000-00003F000000}"/>
    <cellStyle name="60% - akcent 2" xfId="50" xr:uid="{00000000-0005-0000-0000-000040000000}"/>
    <cellStyle name="60% - akcent 3" xfId="51" xr:uid="{00000000-0005-0000-0000-000041000000}"/>
    <cellStyle name="60% - akcent 4" xfId="52" xr:uid="{00000000-0005-0000-0000-000042000000}"/>
    <cellStyle name="60% - akcent 5" xfId="53" xr:uid="{00000000-0005-0000-0000-000043000000}"/>
    <cellStyle name="60% - akcent 6" xfId="54" xr:uid="{00000000-0005-0000-0000-000044000000}"/>
    <cellStyle name="60% - Dekorfärg1" xfId="181" xr:uid="{00000000-0005-0000-0000-000045000000}"/>
    <cellStyle name="60% - Dekorfärg2" xfId="182" xr:uid="{00000000-0005-0000-0000-000046000000}"/>
    <cellStyle name="60% - Dekorfärg3" xfId="183" xr:uid="{00000000-0005-0000-0000-000047000000}"/>
    <cellStyle name="60% - Dekorfärg4" xfId="184" xr:uid="{00000000-0005-0000-0000-000048000000}"/>
    <cellStyle name="60% - Dekorfärg5" xfId="185" xr:uid="{00000000-0005-0000-0000-000049000000}"/>
    <cellStyle name="60% - Dekorfärg6" xfId="186" xr:uid="{00000000-0005-0000-0000-00004A000000}"/>
    <cellStyle name="60% - uthevingsfarge 1" xfId="55" xr:uid="{00000000-0005-0000-0000-00004B000000}"/>
    <cellStyle name="60% - uthevingsfarge 2" xfId="56" xr:uid="{00000000-0005-0000-0000-00004C000000}"/>
    <cellStyle name="60% - uthevingsfarge 3" xfId="57" xr:uid="{00000000-0005-0000-0000-00004D000000}"/>
    <cellStyle name="60% - uthevingsfarge 4" xfId="58" xr:uid="{00000000-0005-0000-0000-00004E000000}"/>
    <cellStyle name="60% - uthevingsfarge 5" xfId="59" xr:uid="{00000000-0005-0000-0000-00004F000000}"/>
    <cellStyle name="60% - uthevingsfarge 6" xfId="60" xr:uid="{00000000-0005-0000-0000-000050000000}"/>
    <cellStyle name="60% - Акцент1" xfId="61" xr:uid="{00000000-0005-0000-0000-000051000000}"/>
    <cellStyle name="60% - Акцент2" xfId="62" xr:uid="{00000000-0005-0000-0000-000052000000}"/>
    <cellStyle name="60% - Акцент3" xfId="63" xr:uid="{00000000-0005-0000-0000-000053000000}"/>
    <cellStyle name="60% - Акцент4" xfId="64" xr:uid="{00000000-0005-0000-0000-000054000000}"/>
    <cellStyle name="60% - Акцент5" xfId="65" xr:uid="{00000000-0005-0000-0000-000055000000}"/>
    <cellStyle name="60% - Акцент6" xfId="66" xr:uid="{00000000-0005-0000-0000-000056000000}"/>
    <cellStyle name="Akcent 1" xfId="67" xr:uid="{00000000-0005-0000-0000-000057000000}"/>
    <cellStyle name="Akcent 2" xfId="68" xr:uid="{00000000-0005-0000-0000-000058000000}"/>
    <cellStyle name="Akcent 3" xfId="69" xr:uid="{00000000-0005-0000-0000-000059000000}"/>
    <cellStyle name="Akcent 4" xfId="70" xr:uid="{00000000-0005-0000-0000-00005A000000}"/>
    <cellStyle name="Akcent 5" xfId="71" xr:uid="{00000000-0005-0000-0000-00005B000000}"/>
    <cellStyle name="Akcent 6" xfId="72" xr:uid="{00000000-0005-0000-0000-00005C000000}"/>
    <cellStyle name="Anteckning" xfId="187" xr:uid="{00000000-0005-0000-0000-00005D000000}"/>
    <cellStyle name="Anteckning 2" xfId="73" xr:uid="{00000000-0005-0000-0000-00005E000000}"/>
    <cellStyle name="Anteckning 3" xfId="188" xr:uid="{00000000-0005-0000-0000-00005F000000}"/>
    <cellStyle name="Anteckning 4" xfId="189" xr:uid="{00000000-0005-0000-0000-000060000000}"/>
    <cellStyle name="Beräkning" xfId="190" xr:uid="{00000000-0005-0000-0000-000062000000}"/>
    <cellStyle name="Beregning" xfId="74" xr:uid="{00000000-0005-0000-0000-000061000000}"/>
    <cellStyle name="Body L" xfId="191" xr:uid="{00000000-0005-0000-0000-000063000000}"/>
    <cellStyle name="Body M" xfId="192" xr:uid="{00000000-0005-0000-0000-000064000000}"/>
    <cellStyle name="Body R" xfId="193" xr:uid="{00000000-0005-0000-0000-000065000000}"/>
    <cellStyle name="Body RL" xfId="194" xr:uid="{00000000-0005-0000-0000-000066000000}"/>
    <cellStyle name="Bra" xfId="195" xr:uid="{00000000-0005-0000-0000-000067000000}"/>
    <cellStyle name="Comma 2" xfId="196" xr:uid="{00000000-0005-0000-0000-000068000000}"/>
    <cellStyle name="Dålig" xfId="197" xr:uid="{00000000-0005-0000-0000-00006D000000}"/>
    <cellStyle name="Dane wejściowe" xfId="75" xr:uid="{00000000-0005-0000-0000-000069000000}"/>
    <cellStyle name="Dane wyjściowe" xfId="76" xr:uid="{00000000-0005-0000-0000-00006A000000}"/>
    <cellStyle name="Dårlig" xfId="78" xr:uid="{00000000-0005-0000-0000-00006E000000}"/>
    <cellStyle name="Dobre" xfId="77" xr:uid="{00000000-0005-0000-0000-00006C000000}"/>
    <cellStyle name="Euro" xfId="79" xr:uid="{00000000-0005-0000-0000-00006F000000}"/>
    <cellStyle name="Euro 2" xfId="80" xr:uid="{00000000-0005-0000-0000-000070000000}"/>
    <cellStyle name="Färg1" xfId="198" xr:uid="{00000000-0005-0000-0000-000074000000}"/>
    <cellStyle name="Färg2" xfId="199" xr:uid="{00000000-0005-0000-0000-000075000000}"/>
    <cellStyle name="Färg3" xfId="200" xr:uid="{00000000-0005-0000-0000-000076000000}"/>
    <cellStyle name="Färg4" xfId="201" xr:uid="{00000000-0005-0000-0000-000077000000}"/>
    <cellStyle name="Färg5" xfId="202" xr:uid="{00000000-0005-0000-0000-000078000000}"/>
    <cellStyle name="Färg6" xfId="203" xr:uid="{00000000-0005-0000-0000-000079000000}"/>
    <cellStyle name="Förklarande text" xfId="204" xr:uid="{00000000-0005-0000-0000-00007A000000}"/>
    <cellStyle name="Forklarende tekst" xfId="81" xr:uid="{00000000-0005-0000-0000-000071000000}"/>
    <cellStyle name="Format 1" xfId="82" xr:uid="{00000000-0005-0000-0000-000072000000}"/>
    <cellStyle name="Format 1 2" xfId="83" xr:uid="{00000000-0005-0000-0000-000073000000}"/>
    <cellStyle name="God" xfId="84" xr:uid="{00000000-0005-0000-0000-00007B000000}"/>
    <cellStyle name="Heading" xfId="205" xr:uid="{00000000-0005-0000-0000-00007C000000}"/>
    <cellStyle name="Heading1" xfId="206" xr:uid="{00000000-0005-0000-0000-00007D000000}"/>
    <cellStyle name="hlp" xfId="207" xr:uid="{00000000-0005-0000-0000-00007E000000}"/>
    <cellStyle name="Hyperlink 2" xfId="208" xr:uid="{00000000-0005-0000-0000-000080000000}"/>
    <cellStyle name="Indata" xfId="209" xr:uid="{00000000-0005-0000-0000-000081000000}"/>
    <cellStyle name="Inndata" xfId="85" xr:uid="{00000000-0005-0000-0000-000082000000}"/>
    <cellStyle name="Koblet celle" xfId="86" xr:uid="{00000000-0005-0000-0000-000083000000}"/>
    <cellStyle name="Komórka połączona" xfId="87" xr:uid="{00000000-0005-0000-0000-000084000000}"/>
    <cellStyle name="Komórka zaznaczona" xfId="88" xr:uid="{00000000-0005-0000-0000-000085000000}"/>
    <cellStyle name="Kontrollcell" xfId="210" xr:uid="{00000000-0005-0000-0000-000086000000}"/>
    <cellStyle name="Kontrollcelle" xfId="89" xr:uid="{00000000-0005-0000-0000-000087000000}"/>
    <cellStyle name="Länkad cell" xfId="211" xr:uid="{00000000-0005-0000-0000-000088000000}"/>
    <cellStyle name="Link" xfId="162" builtinId="8"/>
    <cellStyle name="Merknad" xfId="90" xr:uid="{00000000-0005-0000-0000-000089000000}"/>
    <cellStyle name="Merknad 2" xfId="91" xr:uid="{00000000-0005-0000-0000-00008A000000}"/>
    <cellStyle name="Nagłówek 1" xfId="92" xr:uid="{00000000-0005-0000-0000-00008B000000}"/>
    <cellStyle name="Nagłówek 2" xfId="93" xr:uid="{00000000-0005-0000-0000-00008C000000}"/>
    <cellStyle name="Nagłówek 3" xfId="94" xr:uid="{00000000-0005-0000-0000-00008D000000}"/>
    <cellStyle name="Nagłówek 4" xfId="95" xr:uid="{00000000-0005-0000-0000-00008E000000}"/>
    <cellStyle name="Neutralne" xfId="96" xr:uid="{00000000-0005-0000-0000-00008F000000}"/>
    <cellStyle name="Normaali_Nettari 1.11.1999" xfId="212" xr:uid="{00000000-0005-0000-0000-000090000000}"/>
    <cellStyle name="Normal 10" xfId="213" xr:uid="{00000000-0005-0000-0000-000092000000}"/>
    <cellStyle name="Normal 10 2" xfId="214" xr:uid="{00000000-0005-0000-0000-000093000000}"/>
    <cellStyle name="Normal 10 3" xfId="215" xr:uid="{00000000-0005-0000-0000-000094000000}"/>
    <cellStyle name="Normal 11" xfId="216" xr:uid="{00000000-0005-0000-0000-000095000000}"/>
    <cellStyle name="Normal 11 2" xfId="217" xr:uid="{00000000-0005-0000-0000-000096000000}"/>
    <cellStyle name="Normal 12" xfId="218" xr:uid="{00000000-0005-0000-0000-000097000000}"/>
    <cellStyle name="Normal 13" xfId="219" xr:uid="{00000000-0005-0000-0000-000098000000}"/>
    <cellStyle name="Normal 13 2" xfId="220" xr:uid="{00000000-0005-0000-0000-000099000000}"/>
    <cellStyle name="Normal 14" xfId="221" xr:uid="{00000000-0005-0000-0000-00009A000000}"/>
    <cellStyle name="Normal 14 2" xfId="222" xr:uid="{00000000-0005-0000-0000-00009B000000}"/>
    <cellStyle name="Normal 14 3" xfId="223" xr:uid="{00000000-0005-0000-0000-00009C000000}"/>
    <cellStyle name="Normal 15" xfId="224" xr:uid="{00000000-0005-0000-0000-00009D000000}"/>
    <cellStyle name="Normal 16" xfId="225" xr:uid="{00000000-0005-0000-0000-00009E000000}"/>
    <cellStyle name="Normal 16 2" xfId="226" xr:uid="{00000000-0005-0000-0000-00009F000000}"/>
    <cellStyle name="Normal 17" xfId="227" xr:uid="{00000000-0005-0000-0000-0000A0000000}"/>
    <cellStyle name="Normal 2" xfId="97" xr:uid="{00000000-0005-0000-0000-0000A1000000}"/>
    <cellStyle name="Normal 2 10" xfId="163" xr:uid="{00000000-0005-0000-0000-0000A2000000}"/>
    <cellStyle name="Normal 2 11" xfId="228" xr:uid="{00000000-0005-0000-0000-0000A3000000}"/>
    <cellStyle name="Normal 2 12" xfId="229" xr:uid="{00000000-0005-0000-0000-0000A4000000}"/>
    <cellStyle name="Normal 2 2" xfId="98" xr:uid="{00000000-0005-0000-0000-0000A5000000}"/>
    <cellStyle name="Normal 2 2 2" xfId="99" xr:uid="{00000000-0005-0000-0000-0000A6000000}"/>
    <cellStyle name="Normal 2 3" xfId="100" xr:uid="{00000000-0005-0000-0000-0000A7000000}"/>
    <cellStyle name="Normal 2 3 2" xfId="101" xr:uid="{00000000-0005-0000-0000-0000A8000000}"/>
    <cellStyle name="Normal 2 4" xfId="230" xr:uid="{00000000-0005-0000-0000-0000A9000000}"/>
    <cellStyle name="Normal 2 5" xfId="231" xr:uid="{00000000-0005-0000-0000-0000AA000000}"/>
    <cellStyle name="Normal 2 6" xfId="232" xr:uid="{00000000-0005-0000-0000-0000AB000000}"/>
    <cellStyle name="Normal 2 7" xfId="233" xr:uid="{00000000-0005-0000-0000-0000AC000000}"/>
    <cellStyle name="Normal 2 8" xfId="234" xr:uid="{00000000-0005-0000-0000-0000AD000000}"/>
    <cellStyle name="Normal 2 9" xfId="235" xr:uid="{00000000-0005-0000-0000-0000AE000000}"/>
    <cellStyle name="Normal 2_Blad2" xfId="236" xr:uid="{00000000-0005-0000-0000-0000AF000000}"/>
    <cellStyle name="Normal 3" xfId="158" xr:uid="{00000000-0005-0000-0000-0000B0000000}"/>
    <cellStyle name="Normal 3 2" xfId="237" xr:uid="{00000000-0005-0000-0000-0000B1000000}"/>
    <cellStyle name="Normal 3 2 2" xfId="238" xr:uid="{00000000-0005-0000-0000-0000B2000000}"/>
    <cellStyle name="Normal 3 3" xfId="239" xr:uid="{00000000-0005-0000-0000-0000B3000000}"/>
    <cellStyle name="Normal 3_RFQ_634588683620572222" xfId="240" xr:uid="{00000000-0005-0000-0000-0000B4000000}"/>
    <cellStyle name="Normal 4" xfId="164" xr:uid="{00000000-0005-0000-0000-0000B5000000}"/>
    <cellStyle name="Normal 4 2" xfId="241" xr:uid="{00000000-0005-0000-0000-0000B6000000}"/>
    <cellStyle name="Normal 4 2 2" xfId="242" xr:uid="{00000000-0005-0000-0000-0000B7000000}"/>
    <cellStyle name="Normal 4 3" xfId="243" xr:uid="{00000000-0005-0000-0000-0000B8000000}"/>
    <cellStyle name="Normal 4 4" xfId="244" xr:uid="{00000000-0005-0000-0000-0000B9000000}"/>
    <cellStyle name="Normal 4 4 2" xfId="245" xr:uid="{00000000-0005-0000-0000-0000BA000000}"/>
    <cellStyle name="Normal 4 5" xfId="246" xr:uid="{00000000-0005-0000-0000-0000BB000000}"/>
    <cellStyle name="Normal 5" xfId="165" xr:uid="{00000000-0005-0000-0000-0000BC000000}"/>
    <cellStyle name="Normal 5 2" xfId="247" xr:uid="{00000000-0005-0000-0000-0000BD000000}"/>
    <cellStyle name="Normal 5 2 2" xfId="248" xr:uid="{00000000-0005-0000-0000-0000BE000000}"/>
    <cellStyle name="Normal 5 3" xfId="249" xr:uid="{00000000-0005-0000-0000-0000BF000000}"/>
    <cellStyle name="Normal 5 3 2" xfId="250" xr:uid="{00000000-0005-0000-0000-0000C0000000}"/>
    <cellStyle name="Normal 5 4" xfId="251" xr:uid="{00000000-0005-0000-0000-0000C1000000}"/>
    <cellStyle name="Normal 5 4 2" xfId="252" xr:uid="{00000000-0005-0000-0000-0000C2000000}"/>
    <cellStyle name="Normal 5 5" xfId="253" xr:uid="{00000000-0005-0000-0000-0000C3000000}"/>
    <cellStyle name="Normal 6" xfId="254" xr:uid="{00000000-0005-0000-0000-0000C4000000}"/>
    <cellStyle name="Normal 6 2" xfId="255" xr:uid="{00000000-0005-0000-0000-0000C5000000}"/>
    <cellStyle name="Normal 6 3" xfId="256" xr:uid="{00000000-0005-0000-0000-0000C6000000}"/>
    <cellStyle name="Normal 6 3 2" xfId="257" xr:uid="{00000000-0005-0000-0000-0000C7000000}"/>
    <cellStyle name="Normal 7" xfId="258" xr:uid="{00000000-0005-0000-0000-0000C8000000}"/>
    <cellStyle name="Normal 7 2" xfId="259" xr:uid="{00000000-0005-0000-0000-0000C9000000}"/>
    <cellStyle name="Normal 8" xfId="260" xr:uid="{00000000-0005-0000-0000-0000CA000000}"/>
    <cellStyle name="Normal 8 2" xfId="261" xr:uid="{00000000-0005-0000-0000-0000CB000000}"/>
    <cellStyle name="Normal 8 3" xfId="262" xr:uid="{00000000-0005-0000-0000-0000CC000000}"/>
    <cellStyle name="Normal 8 3 2" xfId="263" xr:uid="{00000000-0005-0000-0000-0000CD000000}"/>
    <cellStyle name="Normal 8 4" xfId="264" xr:uid="{00000000-0005-0000-0000-0000CE000000}"/>
    <cellStyle name="Normal 8 5" xfId="265" xr:uid="{00000000-0005-0000-0000-0000CF000000}"/>
    <cellStyle name="Normal 8 5 2" xfId="266" xr:uid="{00000000-0005-0000-0000-0000D0000000}"/>
    <cellStyle name="Normal 8 7" xfId="267" xr:uid="{00000000-0005-0000-0000-0000D1000000}"/>
    <cellStyle name="Normal 8 7 2" xfId="268" xr:uid="{00000000-0005-0000-0000-0000D2000000}"/>
    <cellStyle name="Normal 9" xfId="269" xr:uid="{00000000-0005-0000-0000-0000D3000000}"/>
    <cellStyle name="Normal 9 2" xfId="270" xr:uid="{00000000-0005-0000-0000-0000D4000000}"/>
    <cellStyle name="Normal 9 2 2" xfId="271" xr:uid="{00000000-0005-0000-0000-0000D5000000}"/>
    <cellStyle name="Normal 9 3" xfId="272" xr:uid="{00000000-0005-0000-0000-0000D6000000}"/>
    <cellStyle name="Normal 9 3 2" xfId="273" xr:uid="{00000000-0005-0000-0000-0000D7000000}"/>
    <cellStyle name="Normal 9 4" xfId="274" xr:uid="{00000000-0005-0000-0000-0000D8000000}"/>
    <cellStyle name="Normal 9 4 2" xfId="275" xr:uid="{00000000-0005-0000-0000-0000D9000000}"/>
    <cellStyle name="Normal 9 5" xfId="276" xr:uid="{00000000-0005-0000-0000-0000DA000000}"/>
    <cellStyle name="Normal 9 5 2" xfId="277" xr:uid="{00000000-0005-0000-0000-0000DB000000}"/>
    <cellStyle name="Normal 9 7" xfId="278" xr:uid="{00000000-0005-0000-0000-0000DC000000}"/>
    <cellStyle name="Normal 9 7 2" xfId="279" xr:uid="{00000000-0005-0000-0000-0000DD000000}"/>
    <cellStyle name="Normal 9 8" xfId="280" xr:uid="{00000000-0005-0000-0000-0000DE000000}"/>
    <cellStyle name="Normal 9 8 2" xfId="281" xr:uid="{00000000-0005-0000-0000-0000DF000000}"/>
    <cellStyle name="Normál_Munka1" xfId="282" xr:uid="{00000000-0005-0000-0000-0000E0000000}"/>
    <cellStyle name="Normale_Foglio1" xfId="102" xr:uid="{00000000-0005-0000-0000-0000E1000000}"/>
    <cellStyle name="Normalny 5" xfId="283" xr:uid="{00000000-0005-0000-0000-0000E2000000}"/>
    <cellStyle name="Nøytral" xfId="103" xr:uid="{00000000-0005-0000-0000-0000E3000000}"/>
    <cellStyle name="Obliczenia" xfId="104" xr:uid="{00000000-0005-0000-0000-0000E4000000}"/>
    <cellStyle name="Overskrift 1" xfId="105" xr:uid="{00000000-0005-0000-0000-0000E5000000}"/>
    <cellStyle name="Overskrift 2" xfId="106" xr:uid="{00000000-0005-0000-0000-0000E6000000}"/>
    <cellStyle name="Overskrift 3" xfId="107" xr:uid="{00000000-0005-0000-0000-0000E7000000}"/>
    <cellStyle name="Overskrift 4" xfId="108" xr:uid="{00000000-0005-0000-0000-0000E8000000}"/>
    <cellStyle name="Percent 2" xfId="284" xr:uid="{00000000-0005-0000-0000-0000EA000000}"/>
    <cellStyle name="Percent 3" xfId="285" xr:uid="{00000000-0005-0000-0000-0000EB000000}"/>
    <cellStyle name="Percent 4" xfId="286" xr:uid="{00000000-0005-0000-0000-0000EC000000}"/>
    <cellStyle name="Percent 5" xfId="287" xr:uid="{00000000-0005-0000-0000-0000ED000000}"/>
    <cellStyle name="Procent 2" xfId="109" xr:uid="{00000000-0005-0000-0000-0000EE000000}"/>
    <cellStyle name="Prozent" xfId="161" builtinId="5"/>
    <cellStyle name="Result" xfId="288" xr:uid="{00000000-0005-0000-0000-0000EF000000}"/>
    <cellStyle name="Result2" xfId="289" xr:uid="{00000000-0005-0000-0000-0000F0000000}"/>
    <cellStyle name="Rubrik" xfId="290" xr:uid="{00000000-0005-0000-0000-0000F1000000}"/>
    <cellStyle name="Rubrik 1" xfId="291" xr:uid="{00000000-0005-0000-0000-0000F2000000}"/>
    <cellStyle name="Rubrik 2" xfId="292" xr:uid="{00000000-0005-0000-0000-0000F3000000}"/>
    <cellStyle name="Rubrik 3" xfId="293" xr:uid="{00000000-0005-0000-0000-0000F4000000}"/>
    <cellStyle name="Rubrik 4" xfId="294" xr:uid="{00000000-0005-0000-0000-0000F5000000}"/>
    <cellStyle name="Rubrik_Quotation template" xfId="295" xr:uid="{00000000-0005-0000-0000-0000F6000000}"/>
    <cellStyle name="SAPBEXstdItem" xfId="110" xr:uid="{00000000-0005-0000-0000-0000F7000000}"/>
    <cellStyle name="SAPBEXstdItem 2" xfId="111" xr:uid="{00000000-0005-0000-0000-0000F8000000}"/>
    <cellStyle name="SAPBorder" xfId="296" xr:uid="{00000000-0005-0000-0000-0000F9000000}"/>
    <cellStyle name="SAPDataCell" xfId="297" xr:uid="{00000000-0005-0000-0000-0000FA000000}"/>
    <cellStyle name="SAPDataTotalCell" xfId="298" xr:uid="{00000000-0005-0000-0000-0000FB000000}"/>
    <cellStyle name="SAPDimensionCell" xfId="299" xr:uid="{00000000-0005-0000-0000-0000FC000000}"/>
    <cellStyle name="SAPEditableDataCell" xfId="300" xr:uid="{00000000-0005-0000-0000-0000FD000000}"/>
    <cellStyle name="SAPEditableDataTotalCell" xfId="301" xr:uid="{00000000-0005-0000-0000-0000FE000000}"/>
    <cellStyle name="SAPEmphasized" xfId="302" xr:uid="{00000000-0005-0000-0000-0000FF000000}"/>
    <cellStyle name="SAPEmphasizedEditableDataCell" xfId="303" xr:uid="{00000000-0005-0000-0000-000000010000}"/>
    <cellStyle name="SAPEmphasizedEditableDataTotalCell" xfId="304" xr:uid="{00000000-0005-0000-0000-000001010000}"/>
    <cellStyle name="SAPEmphasizedLockedDataCell" xfId="305" xr:uid="{00000000-0005-0000-0000-000002010000}"/>
    <cellStyle name="SAPEmphasizedLockedDataTotalCell" xfId="306" xr:uid="{00000000-0005-0000-0000-000003010000}"/>
    <cellStyle name="SAPEmphasizedReadonlyDataCell" xfId="307" xr:uid="{00000000-0005-0000-0000-000004010000}"/>
    <cellStyle name="SAPEmphasizedReadonlyDataTotalCell" xfId="308" xr:uid="{00000000-0005-0000-0000-000005010000}"/>
    <cellStyle name="SAPEmphasizedTotal" xfId="309" xr:uid="{00000000-0005-0000-0000-000006010000}"/>
    <cellStyle name="SAPExceptionLevel1" xfId="310" xr:uid="{00000000-0005-0000-0000-000007010000}"/>
    <cellStyle name="SAPExceptionLevel2" xfId="311" xr:uid="{00000000-0005-0000-0000-000008010000}"/>
    <cellStyle name="SAPExceptionLevel3" xfId="312" xr:uid="{00000000-0005-0000-0000-000009010000}"/>
    <cellStyle name="SAPExceptionLevel4" xfId="313" xr:uid="{00000000-0005-0000-0000-00000A010000}"/>
    <cellStyle name="SAPExceptionLevel5" xfId="314" xr:uid="{00000000-0005-0000-0000-00000B010000}"/>
    <cellStyle name="SAPExceptionLevel6" xfId="315" xr:uid="{00000000-0005-0000-0000-00000C010000}"/>
    <cellStyle name="SAPExceptionLevel7" xfId="316" xr:uid="{00000000-0005-0000-0000-00000D010000}"/>
    <cellStyle name="SAPExceptionLevel8" xfId="317" xr:uid="{00000000-0005-0000-0000-00000E010000}"/>
    <cellStyle name="SAPExceptionLevel9" xfId="318" xr:uid="{00000000-0005-0000-0000-00000F010000}"/>
    <cellStyle name="SAPHierarchyCell" xfId="319" xr:uid="{00000000-0005-0000-0000-000010010000}"/>
    <cellStyle name="SAPHierarchyCell0" xfId="320" xr:uid="{00000000-0005-0000-0000-000011010000}"/>
    <cellStyle name="SAPHierarchyCell1" xfId="321" xr:uid="{00000000-0005-0000-0000-000012010000}"/>
    <cellStyle name="SAPHierarchyCell2" xfId="322" xr:uid="{00000000-0005-0000-0000-000013010000}"/>
    <cellStyle name="SAPHierarchyCell3" xfId="323" xr:uid="{00000000-0005-0000-0000-000014010000}"/>
    <cellStyle name="SAPHierarchyCell4" xfId="324" xr:uid="{00000000-0005-0000-0000-000015010000}"/>
    <cellStyle name="SAPHierarchyOddCell" xfId="325" xr:uid="{00000000-0005-0000-0000-000016010000}"/>
    <cellStyle name="SAPLockedDataCell" xfId="326" xr:uid="{00000000-0005-0000-0000-000017010000}"/>
    <cellStyle name="SAPLockedDataTotalCell" xfId="327" xr:uid="{00000000-0005-0000-0000-000018010000}"/>
    <cellStyle name="SAPMemberCell" xfId="328" xr:uid="{00000000-0005-0000-0000-000019010000}"/>
    <cellStyle name="SAPMemberTotalCell" xfId="329" xr:uid="{00000000-0005-0000-0000-00001A010000}"/>
    <cellStyle name="SAPReadonlyDataCell" xfId="330" xr:uid="{00000000-0005-0000-0000-00001B010000}"/>
    <cellStyle name="SAPReadonlyDataTotalCell" xfId="331" xr:uid="{00000000-0005-0000-0000-00001C010000}"/>
    <cellStyle name="Standaard 2" xfId="332" xr:uid="{00000000-0005-0000-0000-00001D010000}"/>
    <cellStyle name="Standaard 4" xfId="333" xr:uid="{00000000-0005-0000-0000-00001E010000}"/>
    <cellStyle name="Standaard_Zweden basis" xfId="112" xr:uid="{00000000-0005-0000-0000-00001F010000}"/>
    <cellStyle name="Standard" xfId="0" builtinId="0"/>
    <cellStyle name="Standard 2" xfId="334" xr:uid="{00000000-0005-0000-0000-000020010000}"/>
    <cellStyle name="Standard 2 2" xfId="335" xr:uid="{00000000-0005-0000-0000-000021010000}"/>
    <cellStyle name="Standard 8" xfId="336" xr:uid="{00000000-0005-0000-0000-000022010000}"/>
    <cellStyle name="Style 1" xfId="113" xr:uid="{00000000-0005-0000-0000-000024010000}"/>
    <cellStyle name="Style 1 2" xfId="337" xr:uid="{00000000-0005-0000-0000-000025010000}"/>
    <cellStyle name="Style 27" xfId="114" xr:uid="{00000000-0005-0000-0000-000026010000}"/>
    <cellStyle name="Style 27 2" xfId="115" xr:uid="{00000000-0005-0000-0000-000027010000}"/>
    <cellStyle name="Suma" xfId="116" xr:uid="{00000000-0005-0000-0000-000028010000}"/>
    <cellStyle name="Summa" xfId="338" xr:uid="{00000000-0005-0000-0000-000029010000}"/>
    <cellStyle name="Tekst objaśnienia" xfId="117" xr:uid="{00000000-0005-0000-0000-00002A010000}"/>
    <cellStyle name="Tekst ostrzeżenia" xfId="118" xr:uid="{00000000-0005-0000-0000-00002B010000}"/>
    <cellStyle name="Tittel" xfId="119" xr:uid="{00000000-0005-0000-0000-00002C010000}"/>
    <cellStyle name="Totalt" xfId="120" xr:uid="{00000000-0005-0000-0000-00002D010000}"/>
    <cellStyle name="Tusental (0)_apl2001" xfId="339" xr:uid="{00000000-0005-0000-0000-00002E010000}"/>
    <cellStyle name="Tusental_Blad1" xfId="159" xr:uid="{00000000-0005-0000-0000-00002F010000}"/>
    <cellStyle name="Tytuł" xfId="121" xr:uid="{00000000-0005-0000-0000-000030010000}"/>
    <cellStyle name="Utdata" xfId="160" xr:uid="{00000000-0005-0000-0000-000031010000}"/>
    <cellStyle name="Uthevingsfarge1" xfId="122" xr:uid="{00000000-0005-0000-0000-000032010000}"/>
    <cellStyle name="Uthevingsfarge2" xfId="123" xr:uid="{00000000-0005-0000-0000-000033010000}"/>
    <cellStyle name="Uthevingsfarge3" xfId="124" xr:uid="{00000000-0005-0000-0000-000034010000}"/>
    <cellStyle name="Uthevingsfarge4" xfId="125" xr:uid="{00000000-0005-0000-0000-000035010000}"/>
    <cellStyle name="Uthevingsfarge5" xfId="126" xr:uid="{00000000-0005-0000-0000-000036010000}"/>
    <cellStyle name="Uthevingsfarge6" xfId="127" xr:uid="{00000000-0005-0000-0000-000037010000}"/>
    <cellStyle name="Uwaga" xfId="128" xr:uid="{00000000-0005-0000-0000-000038010000}"/>
    <cellStyle name="Valuta (0)_apl2001" xfId="340" xr:uid="{00000000-0005-0000-0000-000039010000}"/>
    <cellStyle name="Varningstext" xfId="341" xr:uid="{00000000-0005-0000-0000-00003A010000}"/>
    <cellStyle name="Varseltekst" xfId="129" xr:uid="{00000000-0005-0000-0000-00003B010000}"/>
    <cellStyle name="Złe" xfId="130" xr:uid="{00000000-0005-0000-0000-00003E010000}"/>
    <cellStyle name="Акцент1" xfId="131" xr:uid="{00000000-0005-0000-0000-00003F010000}"/>
    <cellStyle name="Акцент2" xfId="132" xr:uid="{00000000-0005-0000-0000-000040010000}"/>
    <cellStyle name="Акцент3" xfId="133" xr:uid="{00000000-0005-0000-0000-000041010000}"/>
    <cellStyle name="Акцент4" xfId="134" xr:uid="{00000000-0005-0000-0000-000042010000}"/>
    <cellStyle name="Акцент5" xfId="135" xr:uid="{00000000-0005-0000-0000-000043010000}"/>
    <cellStyle name="Акцент6" xfId="136" xr:uid="{00000000-0005-0000-0000-000044010000}"/>
    <cellStyle name="Ввод " xfId="137" xr:uid="{00000000-0005-0000-0000-000045010000}"/>
    <cellStyle name="Вывод" xfId="138" xr:uid="{00000000-0005-0000-0000-000046010000}"/>
    <cellStyle name="Вычисление" xfId="139" xr:uid="{00000000-0005-0000-0000-000047010000}"/>
    <cellStyle name="Заголовок 1" xfId="140" xr:uid="{00000000-0005-0000-0000-000048010000}"/>
    <cellStyle name="Заголовок 2" xfId="141" xr:uid="{00000000-0005-0000-0000-000049010000}"/>
    <cellStyle name="Заголовок 3" xfId="142" xr:uid="{00000000-0005-0000-0000-00004A010000}"/>
    <cellStyle name="Заголовок 4" xfId="143" xr:uid="{00000000-0005-0000-0000-00004B010000}"/>
    <cellStyle name="Итог" xfId="144" xr:uid="{00000000-0005-0000-0000-00004C010000}"/>
    <cellStyle name="Контрольная ячейка" xfId="145" xr:uid="{00000000-0005-0000-0000-00004D010000}"/>
    <cellStyle name="Название" xfId="146" xr:uid="{00000000-0005-0000-0000-00004E010000}"/>
    <cellStyle name="Нейтральный" xfId="147" xr:uid="{00000000-0005-0000-0000-00004F010000}"/>
    <cellStyle name="Обычный_Лист1" xfId="148" xr:uid="{00000000-0005-0000-0000-000050010000}"/>
    <cellStyle name="Плохой" xfId="149" xr:uid="{00000000-0005-0000-0000-000051010000}"/>
    <cellStyle name="Пояснение" xfId="150" xr:uid="{00000000-0005-0000-0000-000052010000}"/>
    <cellStyle name="Примечание" xfId="151" xr:uid="{00000000-0005-0000-0000-000053010000}"/>
    <cellStyle name="Примечание 2" xfId="152" xr:uid="{00000000-0005-0000-0000-000054010000}"/>
    <cellStyle name="Связанная ячейка" xfId="153" xr:uid="{00000000-0005-0000-0000-000055010000}"/>
    <cellStyle name="Стиль 1" xfId="154" xr:uid="{00000000-0005-0000-0000-000056010000}"/>
    <cellStyle name="Стиль 1 2" xfId="155" xr:uid="{00000000-0005-0000-0000-000057010000}"/>
    <cellStyle name="Текст предупреждения" xfId="156" xr:uid="{00000000-0005-0000-0000-000058010000}"/>
    <cellStyle name="Хороший" xfId="157" xr:uid="{00000000-0005-0000-0000-000059010000}"/>
  </cellStyles>
  <dxfs count="0"/>
  <tableStyles count="0" defaultTableStyle="TableStyleMedium9" defaultPivotStyle="PivotStyleLight16"/>
  <colors>
    <mruColors>
      <color rgb="FFF5F5F5"/>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4" Type="http://schemas.openxmlformats.org/officeDocument/2006/relationships/image" Target="../media/image12.png"/></Relationships>
</file>

<file path=xl/drawings/_rels/drawing6.xml.rels><?xml version="1.0" encoding="UTF-8" standalone="yes"?>
<Relationships xmlns="http://schemas.openxmlformats.org/package/2006/relationships"><Relationship Id="rId8" Type="http://schemas.openxmlformats.org/officeDocument/2006/relationships/image" Target="../media/image20.png"/><Relationship Id="rId3" Type="http://schemas.openxmlformats.org/officeDocument/2006/relationships/image" Target="../media/image15.png"/><Relationship Id="rId7" Type="http://schemas.openxmlformats.org/officeDocument/2006/relationships/image" Target="../media/image19.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17</xdr:col>
      <xdr:colOff>38258</xdr:colOff>
      <xdr:row>2</xdr:row>
      <xdr:rowOff>42634</xdr:rowOff>
    </xdr:from>
    <xdr:to>
      <xdr:col>29</xdr:col>
      <xdr:colOff>17033</xdr:colOff>
      <xdr:row>28</xdr:row>
      <xdr:rowOff>166142</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745975" y="663830"/>
          <a:ext cx="6762232" cy="5093073"/>
        </a:xfrm>
        <a:prstGeom prst="rect">
          <a:avLst/>
        </a:prstGeom>
        <a:noFill/>
        <a:ln w="1">
          <a:solidFill>
            <a:schemeClr val="bg1">
              <a:lumMod val="50000"/>
            </a:schemeClr>
          </a:solidFill>
          <a:miter lim="800000"/>
          <a:headEnd/>
          <a:tailEnd type="none" w="med" len="med"/>
        </a:ln>
        <a:effectLst/>
      </xdr:spPr>
    </xdr:pic>
    <xdr:clientData/>
  </xdr:twoCellAnchor>
  <xdr:twoCellAnchor>
    <xdr:from>
      <xdr:col>17</xdr:col>
      <xdr:colOff>38249</xdr:colOff>
      <xdr:row>29</xdr:row>
      <xdr:rowOff>32806</xdr:rowOff>
    </xdr:from>
    <xdr:to>
      <xdr:col>29</xdr:col>
      <xdr:colOff>17024</xdr:colOff>
      <xdr:row>55</xdr:row>
      <xdr:rowOff>47893</xdr:rowOff>
    </xdr:to>
    <xdr:grpSp>
      <xdr:nvGrpSpPr>
        <xdr:cNvPr id="6" name="Group 5">
          <a:extLst>
            <a:ext uri="{FF2B5EF4-FFF2-40B4-BE49-F238E27FC236}">
              <a16:creationId xmlns:a16="http://schemas.microsoft.com/office/drawing/2014/main" id="{1C50BD82-DE42-499F-BB1F-F7E1979304FC}"/>
            </a:ext>
          </a:extLst>
        </xdr:cNvPr>
        <xdr:cNvGrpSpPr/>
      </xdr:nvGrpSpPr>
      <xdr:grpSpPr>
        <a:xfrm>
          <a:off x="13763774" y="5814481"/>
          <a:ext cx="6732000" cy="4977612"/>
          <a:chOff x="13745966" y="5814067"/>
          <a:chExt cx="6762232" cy="4968087"/>
        </a:xfrm>
      </xdr:grpSpPr>
      <xdr:pic>
        <xdr:nvPicPr>
          <xdr:cNvPr id="2053" name="Picture 5">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2" cstate="print"/>
          <a:srcRect t="2451"/>
          <a:stretch>
            <a:fillRect/>
          </a:stretch>
        </xdr:blipFill>
        <xdr:spPr bwMode="auto">
          <a:xfrm>
            <a:off x="13745966" y="5814067"/>
            <a:ext cx="6762232" cy="4968087"/>
          </a:xfrm>
          <a:prstGeom prst="rect">
            <a:avLst/>
          </a:prstGeom>
          <a:noFill/>
          <a:ln w="1">
            <a:solidFill>
              <a:schemeClr val="bg1">
                <a:lumMod val="50000"/>
              </a:schemeClr>
            </a:solidFill>
            <a:miter lim="800000"/>
            <a:headEnd/>
            <a:tailEnd type="none" w="med" len="med"/>
          </a:ln>
          <a:effectLst/>
        </xdr:spPr>
      </xdr:pic>
      <xdr:sp macro="" textlink="">
        <xdr:nvSpPr>
          <xdr:cNvPr id="2" name="Rectangle 1">
            <a:extLst>
              <a:ext uri="{FF2B5EF4-FFF2-40B4-BE49-F238E27FC236}">
                <a16:creationId xmlns:a16="http://schemas.microsoft.com/office/drawing/2014/main" id="{5B5882C1-8280-4FDF-97F2-74BC897D186D}"/>
              </a:ext>
            </a:extLst>
          </xdr:cNvPr>
          <xdr:cNvSpPr/>
        </xdr:nvSpPr>
        <xdr:spPr>
          <a:xfrm>
            <a:off x="17506001" y="8494724"/>
            <a:ext cx="510694" cy="199793"/>
          </a:xfrm>
          <a:prstGeom prst="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900">
                <a:latin typeface="Arial" panose="020B0604020202020204" pitchFamily="34" charset="0"/>
                <a:cs typeface="Arial" panose="020B0604020202020204" pitchFamily="34" charset="0"/>
              </a:rPr>
              <a:t>Gallin</a:t>
            </a:r>
            <a:endParaRPr lang="en-GB" sz="1100">
              <a:latin typeface="Arial" panose="020B0604020202020204" pitchFamily="34" charset="0"/>
              <a:cs typeface="Arial" panose="020B0604020202020204" pitchFamily="34" charset="0"/>
            </a:endParaRPr>
          </a:p>
        </xdr:txBody>
      </xdr:sp>
    </xdr:grpSp>
    <xdr:clientData/>
  </xdr:twoCellAnchor>
  <xdr:twoCellAnchor>
    <xdr:from>
      <xdr:col>17</xdr:col>
      <xdr:colOff>24802</xdr:colOff>
      <xdr:row>55</xdr:row>
      <xdr:rowOff>92598</xdr:rowOff>
    </xdr:from>
    <xdr:to>
      <xdr:col>29</xdr:col>
      <xdr:colOff>3577</xdr:colOff>
      <xdr:row>81</xdr:row>
      <xdr:rowOff>0</xdr:rowOff>
    </xdr:to>
    <xdr:grpSp>
      <xdr:nvGrpSpPr>
        <xdr:cNvPr id="4" name="Group 3">
          <a:extLst>
            <a:ext uri="{FF2B5EF4-FFF2-40B4-BE49-F238E27FC236}">
              <a16:creationId xmlns:a16="http://schemas.microsoft.com/office/drawing/2014/main" id="{B4B005D4-45A0-405F-B787-C3A0CC98A960}"/>
            </a:ext>
          </a:extLst>
        </xdr:cNvPr>
        <xdr:cNvGrpSpPr/>
      </xdr:nvGrpSpPr>
      <xdr:grpSpPr>
        <a:xfrm>
          <a:off x="13750327" y="10836798"/>
          <a:ext cx="6732000" cy="4860402"/>
          <a:chOff x="13745448" y="10825647"/>
          <a:chExt cx="6725263" cy="4879454"/>
        </a:xfrm>
      </xdr:grpSpPr>
      <xdr:pic>
        <xdr:nvPicPr>
          <xdr:cNvPr id="2052" name="Picture 4">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3745448" y="10825647"/>
            <a:ext cx="6725263" cy="4879454"/>
          </a:xfrm>
          <a:prstGeom prst="rect">
            <a:avLst/>
          </a:prstGeom>
          <a:noFill/>
          <a:ln w="1">
            <a:solidFill>
              <a:schemeClr val="bg1">
                <a:lumMod val="50000"/>
              </a:schemeClr>
            </a:solidFill>
            <a:miter lim="800000"/>
            <a:headEnd/>
            <a:tailEnd type="none" w="med" len="med"/>
          </a:ln>
          <a:effectLst/>
        </xdr:spPr>
      </xdr:pic>
      <xdr:sp macro="" textlink="">
        <xdr:nvSpPr>
          <xdr:cNvPr id="9" name="Rectangle 8">
            <a:extLst>
              <a:ext uri="{FF2B5EF4-FFF2-40B4-BE49-F238E27FC236}">
                <a16:creationId xmlns:a16="http://schemas.microsoft.com/office/drawing/2014/main" id="{977EA971-C09F-454E-9650-D74BF2E3B2A9}"/>
              </a:ext>
            </a:extLst>
          </xdr:cNvPr>
          <xdr:cNvSpPr/>
        </xdr:nvSpPr>
        <xdr:spPr>
          <a:xfrm>
            <a:off x="17268593" y="13518995"/>
            <a:ext cx="670931" cy="243468"/>
          </a:xfrm>
          <a:prstGeom prst="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n-GB" sz="1050">
                <a:latin typeface="Arial" panose="020B0604020202020204" pitchFamily="34" charset="0"/>
                <a:cs typeface="Arial" panose="020B0604020202020204" pitchFamily="34" charset="0"/>
              </a:rPr>
              <a:t>Gallin</a:t>
            </a:r>
            <a:endParaRPr lang="en-GB" sz="1400">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16</xdr:row>
      <xdr:rowOff>60515</xdr:rowOff>
    </xdr:from>
    <xdr:to>
      <xdr:col>7</xdr:col>
      <xdr:colOff>180976</xdr:colOff>
      <xdr:row>51</xdr:row>
      <xdr:rowOff>95250</xdr:rowOff>
    </xdr:to>
    <xdr:pic>
      <xdr:nvPicPr>
        <xdr:cNvPr id="2" name="Picture 1">
          <a:extLst>
            <a:ext uri="{FF2B5EF4-FFF2-40B4-BE49-F238E27FC236}">
              <a16:creationId xmlns:a16="http://schemas.microsoft.com/office/drawing/2014/main" id="{50993733-B249-48FA-BC3C-C061D75958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57226" y="2641790"/>
          <a:ext cx="6553200" cy="6083110"/>
        </a:xfrm>
        <a:prstGeom prst="rect">
          <a:avLst/>
        </a:prstGeom>
        <a:noFill/>
        <a:ln w="1">
          <a:noFill/>
          <a:miter lim="800000"/>
          <a:headEnd/>
          <a:tailEnd type="none" w="med" len="med"/>
        </a:ln>
        <a:effectLst/>
      </xdr:spPr>
    </xdr:pic>
    <xdr:clientData/>
  </xdr:twoCellAnchor>
  <xdr:twoCellAnchor>
    <xdr:from>
      <xdr:col>0</xdr:col>
      <xdr:colOff>419101</xdr:colOff>
      <xdr:row>42</xdr:row>
      <xdr:rowOff>50990</xdr:rowOff>
    </xdr:from>
    <xdr:to>
      <xdr:col>2</xdr:col>
      <xdr:colOff>857251</xdr:colOff>
      <xdr:row>45</xdr:row>
      <xdr:rowOff>136715</xdr:rowOff>
    </xdr:to>
    <xdr:sp macro="" textlink="">
      <xdr:nvSpPr>
        <xdr:cNvPr id="3" name="Oval 2">
          <a:extLst>
            <a:ext uri="{FF2B5EF4-FFF2-40B4-BE49-F238E27FC236}">
              <a16:creationId xmlns:a16="http://schemas.microsoft.com/office/drawing/2014/main" id="{6127670D-B723-41BB-823E-3D5DCD98E45B}"/>
            </a:ext>
          </a:extLst>
        </xdr:cNvPr>
        <xdr:cNvSpPr>
          <a:spLocks noChangeArrowheads="1"/>
        </xdr:cNvSpPr>
      </xdr:nvSpPr>
      <xdr:spPr bwMode="auto">
        <a:xfrm>
          <a:off x="419101" y="7223315"/>
          <a:ext cx="3152775" cy="571500"/>
        </a:xfrm>
        <a:prstGeom prst="ellipse">
          <a:avLst/>
        </a:prstGeom>
        <a:noFill/>
        <a:ln w="57150">
          <a:solidFill>
            <a:srgbClr val="FF3300"/>
          </a:solidFill>
          <a:round/>
          <a:headEnd/>
          <a:tailEnd/>
        </a:ln>
      </xdr:spPr>
    </xdr:sp>
    <xdr:clientData/>
  </xdr:twoCellAnchor>
  <xdr:twoCellAnchor editAs="oneCell">
    <xdr:from>
      <xdr:col>7</xdr:col>
      <xdr:colOff>590550</xdr:colOff>
      <xdr:row>16</xdr:row>
      <xdr:rowOff>38100</xdr:rowOff>
    </xdr:from>
    <xdr:to>
      <xdr:col>18</xdr:col>
      <xdr:colOff>114300</xdr:colOff>
      <xdr:row>55</xdr:row>
      <xdr:rowOff>85725</xdr:rowOff>
    </xdr:to>
    <xdr:pic>
      <xdr:nvPicPr>
        <xdr:cNvPr id="4" name="Picture 3">
          <a:extLst>
            <a:ext uri="{FF2B5EF4-FFF2-40B4-BE49-F238E27FC236}">
              <a16:creationId xmlns:a16="http://schemas.microsoft.com/office/drawing/2014/main" id="{D8944EE6-86B7-4C8D-A8FA-EC218F1F272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620000" y="2619375"/>
          <a:ext cx="6391275" cy="6877050"/>
        </a:xfrm>
        <a:prstGeom prst="rect">
          <a:avLst/>
        </a:prstGeom>
        <a:noFill/>
        <a:ln w="1">
          <a:noFill/>
          <a:miter lim="800000"/>
          <a:headEnd/>
          <a:tailEnd type="none" w="med" len="med"/>
        </a:ln>
        <a:effectLst/>
      </xdr:spPr>
    </xdr:pic>
    <xdr:clientData/>
  </xdr:twoCellAnchor>
  <xdr:twoCellAnchor>
    <xdr:from>
      <xdr:col>11</xdr:col>
      <xdr:colOff>504825</xdr:colOff>
      <xdr:row>17</xdr:row>
      <xdr:rowOff>123825</xdr:rowOff>
    </xdr:from>
    <xdr:to>
      <xdr:col>13</xdr:col>
      <xdr:colOff>533399</xdr:colOff>
      <xdr:row>24</xdr:row>
      <xdr:rowOff>9525</xdr:rowOff>
    </xdr:to>
    <xdr:sp macro="" textlink="">
      <xdr:nvSpPr>
        <xdr:cNvPr id="5" name="Oval 4">
          <a:extLst>
            <a:ext uri="{FF2B5EF4-FFF2-40B4-BE49-F238E27FC236}">
              <a16:creationId xmlns:a16="http://schemas.microsoft.com/office/drawing/2014/main" id="{47C01AC0-E6AB-49BD-91FD-0981601988FE}"/>
            </a:ext>
          </a:extLst>
        </xdr:cNvPr>
        <xdr:cNvSpPr>
          <a:spLocks noChangeArrowheads="1"/>
        </xdr:cNvSpPr>
      </xdr:nvSpPr>
      <xdr:spPr bwMode="auto">
        <a:xfrm>
          <a:off x="10077450" y="2867025"/>
          <a:ext cx="1247774" cy="1181100"/>
        </a:xfrm>
        <a:prstGeom prst="ellipse">
          <a:avLst/>
        </a:prstGeom>
        <a:noFill/>
        <a:ln w="57150">
          <a:solidFill>
            <a:srgbClr val="FF3300"/>
          </a:solidFill>
          <a:round/>
          <a:headEnd/>
          <a:tailEnd/>
        </a:ln>
      </xdr:spPr>
    </xdr:sp>
    <xdr:clientData/>
  </xdr:twoCellAnchor>
  <xdr:twoCellAnchor>
    <xdr:from>
      <xdr:col>12</xdr:col>
      <xdr:colOff>28575</xdr:colOff>
      <xdr:row>48</xdr:row>
      <xdr:rowOff>85725</xdr:rowOff>
    </xdr:from>
    <xdr:to>
      <xdr:col>13</xdr:col>
      <xdr:colOff>285750</xdr:colOff>
      <xdr:row>53</xdr:row>
      <xdr:rowOff>38100</xdr:rowOff>
    </xdr:to>
    <xdr:sp macro="" textlink="">
      <xdr:nvSpPr>
        <xdr:cNvPr id="6" name="Oval 5">
          <a:extLst>
            <a:ext uri="{FF2B5EF4-FFF2-40B4-BE49-F238E27FC236}">
              <a16:creationId xmlns:a16="http://schemas.microsoft.com/office/drawing/2014/main" id="{48642019-6699-4EE7-9215-B0A4ECA0598F}"/>
            </a:ext>
          </a:extLst>
        </xdr:cNvPr>
        <xdr:cNvSpPr>
          <a:spLocks noChangeArrowheads="1"/>
        </xdr:cNvSpPr>
      </xdr:nvSpPr>
      <xdr:spPr bwMode="auto">
        <a:xfrm>
          <a:off x="10210800" y="8229600"/>
          <a:ext cx="866775" cy="771525"/>
        </a:xfrm>
        <a:prstGeom prst="ellipse">
          <a:avLst/>
        </a:prstGeom>
        <a:noFill/>
        <a:ln w="57150">
          <a:solidFill>
            <a:srgbClr val="FF33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16</xdr:row>
      <xdr:rowOff>60515</xdr:rowOff>
    </xdr:from>
    <xdr:to>
      <xdr:col>7</xdr:col>
      <xdr:colOff>180976</xdr:colOff>
      <xdr:row>51</xdr:row>
      <xdr:rowOff>95250</xdr:rowOff>
    </xdr:to>
    <xdr:pic>
      <xdr:nvPicPr>
        <xdr:cNvPr id="2" name="Picture 1">
          <a:extLst>
            <a:ext uri="{FF2B5EF4-FFF2-40B4-BE49-F238E27FC236}">
              <a16:creationId xmlns:a16="http://schemas.microsoft.com/office/drawing/2014/main" id="{99C33B0D-80C4-4DF1-8CA2-A80C5D37BF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57226" y="2641790"/>
          <a:ext cx="6553200" cy="6083110"/>
        </a:xfrm>
        <a:prstGeom prst="rect">
          <a:avLst/>
        </a:prstGeom>
        <a:noFill/>
        <a:ln w="1">
          <a:noFill/>
          <a:miter lim="800000"/>
          <a:headEnd/>
          <a:tailEnd type="none" w="med" len="med"/>
        </a:ln>
        <a:effectLst/>
      </xdr:spPr>
    </xdr:pic>
    <xdr:clientData/>
  </xdr:twoCellAnchor>
  <xdr:twoCellAnchor>
    <xdr:from>
      <xdr:col>0</xdr:col>
      <xdr:colOff>419101</xdr:colOff>
      <xdr:row>42</xdr:row>
      <xdr:rowOff>50990</xdr:rowOff>
    </xdr:from>
    <xdr:to>
      <xdr:col>2</xdr:col>
      <xdr:colOff>857251</xdr:colOff>
      <xdr:row>45</xdr:row>
      <xdr:rowOff>136715</xdr:rowOff>
    </xdr:to>
    <xdr:sp macro="" textlink="">
      <xdr:nvSpPr>
        <xdr:cNvPr id="3" name="Oval 2">
          <a:extLst>
            <a:ext uri="{FF2B5EF4-FFF2-40B4-BE49-F238E27FC236}">
              <a16:creationId xmlns:a16="http://schemas.microsoft.com/office/drawing/2014/main" id="{79037849-43E8-4652-A84B-4354E0F4D197}"/>
            </a:ext>
          </a:extLst>
        </xdr:cNvPr>
        <xdr:cNvSpPr>
          <a:spLocks noChangeArrowheads="1"/>
        </xdr:cNvSpPr>
      </xdr:nvSpPr>
      <xdr:spPr bwMode="auto">
        <a:xfrm>
          <a:off x="419101" y="7223315"/>
          <a:ext cx="3152775" cy="571500"/>
        </a:xfrm>
        <a:prstGeom prst="ellipse">
          <a:avLst/>
        </a:prstGeom>
        <a:noFill/>
        <a:ln w="57150">
          <a:solidFill>
            <a:srgbClr val="FF3300"/>
          </a:solidFill>
          <a:round/>
          <a:headEnd/>
          <a:tailEnd/>
        </a:ln>
      </xdr:spPr>
    </xdr:sp>
    <xdr:clientData/>
  </xdr:twoCellAnchor>
  <xdr:twoCellAnchor editAs="oneCell">
    <xdr:from>
      <xdr:col>7</xdr:col>
      <xdr:colOff>590550</xdr:colOff>
      <xdr:row>16</xdr:row>
      <xdr:rowOff>38100</xdr:rowOff>
    </xdr:from>
    <xdr:to>
      <xdr:col>18</xdr:col>
      <xdr:colOff>114300</xdr:colOff>
      <xdr:row>55</xdr:row>
      <xdr:rowOff>85725</xdr:rowOff>
    </xdr:to>
    <xdr:pic>
      <xdr:nvPicPr>
        <xdr:cNvPr id="4" name="Picture 3">
          <a:extLst>
            <a:ext uri="{FF2B5EF4-FFF2-40B4-BE49-F238E27FC236}">
              <a16:creationId xmlns:a16="http://schemas.microsoft.com/office/drawing/2014/main" id="{1F67AD6C-194B-49E6-8D62-ABCA8FAF74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620000" y="2619375"/>
          <a:ext cx="6391275" cy="6877050"/>
        </a:xfrm>
        <a:prstGeom prst="rect">
          <a:avLst/>
        </a:prstGeom>
        <a:noFill/>
        <a:ln w="1">
          <a:noFill/>
          <a:miter lim="800000"/>
          <a:headEnd/>
          <a:tailEnd type="none" w="med" len="med"/>
        </a:ln>
        <a:effectLst/>
      </xdr:spPr>
    </xdr:pic>
    <xdr:clientData/>
  </xdr:twoCellAnchor>
  <xdr:twoCellAnchor>
    <xdr:from>
      <xdr:col>11</xdr:col>
      <xdr:colOff>504825</xdr:colOff>
      <xdr:row>17</xdr:row>
      <xdr:rowOff>123825</xdr:rowOff>
    </xdr:from>
    <xdr:to>
      <xdr:col>13</xdr:col>
      <xdr:colOff>533399</xdr:colOff>
      <xdr:row>24</xdr:row>
      <xdr:rowOff>9525</xdr:rowOff>
    </xdr:to>
    <xdr:sp macro="" textlink="">
      <xdr:nvSpPr>
        <xdr:cNvPr id="5" name="Oval 4">
          <a:extLst>
            <a:ext uri="{FF2B5EF4-FFF2-40B4-BE49-F238E27FC236}">
              <a16:creationId xmlns:a16="http://schemas.microsoft.com/office/drawing/2014/main" id="{37A096AD-8CD8-4790-8E2E-16D2B15FFA21}"/>
            </a:ext>
          </a:extLst>
        </xdr:cNvPr>
        <xdr:cNvSpPr>
          <a:spLocks noChangeArrowheads="1"/>
        </xdr:cNvSpPr>
      </xdr:nvSpPr>
      <xdr:spPr bwMode="auto">
        <a:xfrm>
          <a:off x="10077450" y="2867025"/>
          <a:ext cx="1247774" cy="1181100"/>
        </a:xfrm>
        <a:prstGeom prst="ellipse">
          <a:avLst/>
        </a:prstGeom>
        <a:noFill/>
        <a:ln w="57150">
          <a:solidFill>
            <a:srgbClr val="FF3300"/>
          </a:solidFill>
          <a:round/>
          <a:headEnd/>
          <a:tailEnd/>
        </a:ln>
      </xdr:spPr>
    </xdr:sp>
    <xdr:clientData/>
  </xdr:twoCellAnchor>
  <xdr:twoCellAnchor>
    <xdr:from>
      <xdr:col>12</xdr:col>
      <xdr:colOff>28575</xdr:colOff>
      <xdr:row>48</xdr:row>
      <xdr:rowOff>85725</xdr:rowOff>
    </xdr:from>
    <xdr:to>
      <xdr:col>13</xdr:col>
      <xdr:colOff>285750</xdr:colOff>
      <xdr:row>53</xdr:row>
      <xdr:rowOff>38100</xdr:rowOff>
    </xdr:to>
    <xdr:sp macro="" textlink="">
      <xdr:nvSpPr>
        <xdr:cNvPr id="6" name="Oval 5">
          <a:extLst>
            <a:ext uri="{FF2B5EF4-FFF2-40B4-BE49-F238E27FC236}">
              <a16:creationId xmlns:a16="http://schemas.microsoft.com/office/drawing/2014/main" id="{65C5B1C7-F143-4DFD-B6F8-6A38B062D88E}"/>
            </a:ext>
          </a:extLst>
        </xdr:cNvPr>
        <xdr:cNvSpPr>
          <a:spLocks noChangeArrowheads="1"/>
        </xdr:cNvSpPr>
      </xdr:nvSpPr>
      <xdr:spPr bwMode="auto">
        <a:xfrm>
          <a:off x="10210800" y="8229600"/>
          <a:ext cx="866775" cy="771525"/>
        </a:xfrm>
        <a:prstGeom prst="ellipse">
          <a:avLst/>
        </a:prstGeom>
        <a:noFill/>
        <a:ln w="57150">
          <a:solidFill>
            <a:srgbClr val="FF33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18</xdr:row>
      <xdr:rowOff>0</xdr:rowOff>
    </xdr:from>
    <xdr:to>
      <xdr:col>1</xdr:col>
      <xdr:colOff>9525</xdr:colOff>
      <xdr:row>18</xdr:row>
      <xdr:rowOff>9525</xdr:rowOff>
    </xdr:to>
    <xdr:pic>
      <xdr:nvPicPr>
        <xdr:cNvPr id="2" name="Picture 1" descr="nojavascript&amp;WT">
          <a:extLst>
            <a:ext uri="{FF2B5EF4-FFF2-40B4-BE49-F238E27FC236}">
              <a16:creationId xmlns:a16="http://schemas.microsoft.com/office/drawing/2014/main" id="{E9F4E6BC-DC2E-48D7-8B40-B3A4C12DF37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66750" y="3143250"/>
          <a:ext cx="9525" cy="9525"/>
        </a:xfrm>
        <a:prstGeom prst="rect">
          <a:avLst/>
        </a:prstGeom>
        <a:noFill/>
        <a:ln w="9525">
          <a:noFill/>
          <a:miter lim="800000"/>
          <a:headEnd/>
          <a:tailEnd/>
        </a:ln>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 name="Picture 2" descr="nojavascript&amp;WT">
          <a:extLst>
            <a:ext uri="{FF2B5EF4-FFF2-40B4-BE49-F238E27FC236}">
              <a16:creationId xmlns:a16="http://schemas.microsoft.com/office/drawing/2014/main" id="{E4B6B7B9-061C-44E5-B51C-419471A9A31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781300" y="3143250"/>
          <a:ext cx="9525" cy="9525"/>
        </a:xfrm>
        <a:prstGeom prst="rect">
          <a:avLst/>
        </a:prstGeom>
        <a:noFill/>
        <a:ln w="9525">
          <a:noFill/>
          <a:miter lim="800000"/>
          <a:headEnd/>
          <a:tailEnd/>
        </a:ln>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 name="Picture 3" descr="nojavascript&amp;WT">
          <a:extLst>
            <a:ext uri="{FF2B5EF4-FFF2-40B4-BE49-F238E27FC236}">
              <a16:creationId xmlns:a16="http://schemas.microsoft.com/office/drawing/2014/main" id="{BD8F5997-E6DD-40F6-AB57-5DFC1715659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781300" y="3143250"/>
          <a:ext cx="9525" cy="9525"/>
        </a:xfrm>
        <a:prstGeom prst="rect">
          <a:avLst/>
        </a:prstGeom>
        <a:noFill/>
        <a:ln w="9525">
          <a:noFill/>
          <a:miter lim="800000"/>
          <a:headEnd/>
          <a:tailEnd/>
        </a:ln>
      </xdr:spPr>
    </xdr:pic>
    <xdr:clientData/>
  </xdr:twoCellAnchor>
  <xdr:twoCellAnchor editAs="oneCell">
    <xdr:from>
      <xdr:col>1</xdr:col>
      <xdr:colOff>0</xdr:colOff>
      <xdr:row>40</xdr:row>
      <xdr:rowOff>133350</xdr:rowOff>
    </xdr:from>
    <xdr:to>
      <xdr:col>15</xdr:col>
      <xdr:colOff>657225</xdr:colOff>
      <xdr:row>71</xdr:row>
      <xdr:rowOff>171449</xdr:rowOff>
    </xdr:to>
    <xdr:pic>
      <xdr:nvPicPr>
        <xdr:cNvPr id="5" name="Picture 1">
          <a:extLst>
            <a:ext uri="{FF2B5EF4-FFF2-40B4-BE49-F238E27FC236}">
              <a16:creationId xmlns:a16="http://schemas.microsoft.com/office/drawing/2014/main" id="{67FD9A78-E72C-4A62-A087-E21B6094DC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66750" y="7229475"/>
          <a:ext cx="8772525" cy="5057774"/>
        </a:xfrm>
        <a:prstGeom prst="rect">
          <a:avLst/>
        </a:prstGeom>
        <a:noFill/>
        <a:ln w="1">
          <a:noFill/>
          <a:miter lim="800000"/>
          <a:headEnd/>
          <a:tailEnd type="none" w="med" len="med"/>
        </a:ln>
        <a:effectLst/>
      </xdr:spPr>
    </xdr:pic>
    <xdr:clientData/>
  </xdr:twoCellAnchor>
  <xdr:twoCellAnchor>
    <xdr:from>
      <xdr:col>14</xdr:col>
      <xdr:colOff>314324</xdr:colOff>
      <xdr:row>40</xdr:row>
      <xdr:rowOff>57150</xdr:rowOff>
    </xdr:from>
    <xdr:to>
      <xdr:col>16</xdr:col>
      <xdr:colOff>152399</xdr:colOff>
      <xdr:row>42</xdr:row>
      <xdr:rowOff>66675</xdr:rowOff>
    </xdr:to>
    <xdr:sp macro="" textlink="">
      <xdr:nvSpPr>
        <xdr:cNvPr id="6" name="Oval 5">
          <a:extLst>
            <a:ext uri="{FF2B5EF4-FFF2-40B4-BE49-F238E27FC236}">
              <a16:creationId xmlns:a16="http://schemas.microsoft.com/office/drawing/2014/main" id="{C0E31D06-DC02-4E3F-93E0-EE270DCCF6FB}"/>
            </a:ext>
          </a:extLst>
        </xdr:cNvPr>
        <xdr:cNvSpPr/>
      </xdr:nvSpPr>
      <xdr:spPr>
        <a:xfrm>
          <a:off x="8391524" y="7153275"/>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5</xdr:col>
      <xdr:colOff>200025</xdr:colOff>
      <xdr:row>64</xdr:row>
      <xdr:rowOff>38100</xdr:rowOff>
    </xdr:from>
    <xdr:to>
      <xdr:col>7</xdr:col>
      <xdr:colOff>38100</xdr:colOff>
      <xdr:row>66</xdr:row>
      <xdr:rowOff>47625</xdr:rowOff>
    </xdr:to>
    <xdr:sp macro="" textlink="">
      <xdr:nvSpPr>
        <xdr:cNvPr id="7" name="Oval 6">
          <a:extLst>
            <a:ext uri="{FF2B5EF4-FFF2-40B4-BE49-F238E27FC236}">
              <a16:creationId xmlns:a16="http://schemas.microsoft.com/office/drawing/2014/main" id="{65B4FCE2-5818-4F46-BE6C-C64E990BD1CB}"/>
            </a:ext>
          </a:extLst>
        </xdr:cNvPr>
        <xdr:cNvSpPr/>
      </xdr:nvSpPr>
      <xdr:spPr>
        <a:xfrm>
          <a:off x="3124200" y="11020425"/>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419100</xdr:colOff>
      <xdr:row>64</xdr:row>
      <xdr:rowOff>152400</xdr:rowOff>
    </xdr:from>
    <xdr:to>
      <xdr:col>3</xdr:col>
      <xdr:colOff>257175</xdr:colOff>
      <xdr:row>67</xdr:row>
      <xdr:rowOff>0</xdr:rowOff>
    </xdr:to>
    <xdr:sp macro="" textlink="">
      <xdr:nvSpPr>
        <xdr:cNvPr id="8" name="Oval 7">
          <a:extLst>
            <a:ext uri="{FF2B5EF4-FFF2-40B4-BE49-F238E27FC236}">
              <a16:creationId xmlns:a16="http://schemas.microsoft.com/office/drawing/2014/main" id="{5963C4B7-75F9-423F-B46E-B6470252C566}"/>
            </a:ext>
          </a:extLst>
        </xdr:cNvPr>
        <xdr:cNvSpPr/>
      </xdr:nvSpPr>
      <xdr:spPr>
        <a:xfrm>
          <a:off x="1085850" y="11134725"/>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2</xdr:col>
      <xdr:colOff>323850</xdr:colOff>
      <xdr:row>58</xdr:row>
      <xdr:rowOff>28575</xdr:rowOff>
    </xdr:from>
    <xdr:to>
      <xdr:col>5</xdr:col>
      <xdr:colOff>19050</xdr:colOff>
      <xdr:row>60</xdr:row>
      <xdr:rowOff>38100</xdr:rowOff>
    </xdr:to>
    <xdr:sp macro="" textlink="">
      <xdr:nvSpPr>
        <xdr:cNvPr id="9" name="Oval 8">
          <a:extLst>
            <a:ext uri="{FF2B5EF4-FFF2-40B4-BE49-F238E27FC236}">
              <a16:creationId xmlns:a16="http://schemas.microsoft.com/office/drawing/2014/main" id="{1A1E6691-40B2-4AD8-9B7D-B488CF5F1755}"/>
            </a:ext>
          </a:extLst>
        </xdr:cNvPr>
        <xdr:cNvSpPr/>
      </xdr:nvSpPr>
      <xdr:spPr>
        <a:xfrm>
          <a:off x="1695450" y="10039350"/>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2</xdr:col>
      <xdr:colOff>323850</xdr:colOff>
      <xdr:row>59</xdr:row>
      <xdr:rowOff>152400</xdr:rowOff>
    </xdr:from>
    <xdr:to>
      <xdr:col>5</xdr:col>
      <xdr:colOff>19050</xdr:colOff>
      <xdr:row>62</xdr:row>
      <xdr:rowOff>0</xdr:rowOff>
    </xdr:to>
    <xdr:sp macro="" textlink="">
      <xdr:nvSpPr>
        <xdr:cNvPr id="10" name="Oval 9">
          <a:extLst>
            <a:ext uri="{FF2B5EF4-FFF2-40B4-BE49-F238E27FC236}">
              <a16:creationId xmlns:a16="http://schemas.microsoft.com/office/drawing/2014/main" id="{2CE9FC57-97D5-43B4-A419-DFC72E3DADD1}"/>
            </a:ext>
          </a:extLst>
        </xdr:cNvPr>
        <xdr:cNvSpPr/>
      </xdr:nvSpPr>
      <xdr:spPr>
        <a:xfrm>
          <a:off x="1695450" y="10325100"/>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5</xdr:col>
      <xdr:colOff>628650</xdr:colOff>
      <xdr:row>58</xdr:row>
      <xdr:rowOff>28575</xdr:rowOff>
    </xdr:from>
    <xdr:to>
      <xdr:col>7</xdr:col>
      <xdr:colOff>466725</xdr:colOff>
      <xdr:row>60</xdr:row>
      <xdr:rowOff>38100</xdr:rowOff>
    </xdr:to>
    <xdr:sp macro="" textlink="">
      <xdr:nvSpPr>
        <xdr:cNvPr id="11" name="Oval 10">
          <a:extLst>
            <a:ext uri="{FF2B5EF4-FFF2-40B4-BE49-F238E27FC236}">
              <a16:creationId xmlns:a16="http://schemas.microsoft.com/office/drawing/2014/main" id="{7D8867F1-F022-43A5-9EE9-1551396AA9CD}"/>
            </a:ext>
          </a:extLst>
        </xdr:cNvPr>
        <xdr:cNvSpPr/>
      </xdr:nvSpPr>
      <xdr:spPr>
        <a:xfrm>
          <a:off x="3552825" y="10039350"/>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6</xdr:col>
      <xdr:colOff>304800</xdr:colOff>
      <xdr:row>59</xdr:row>
      <xdr:rowOff>142875</xdr:rowOff>
    </xdr:from>
    <xdr:to>
      <xdr:col>9</xdr:col>
      <xdr:colOff>19050</xdr:colOff>
      <xdr:row>61</xdr:row>
      <xdr:rowOff>152400</xdr:rowOff>
    </xdr:to>
    <xdr:sp macro="" textlink="">
      <xdr:nvSpPr>
        <xdr:cNvPr id="12" name="Oval 11">
          <a:extLst>
            <a:ext uri="{FF2B5EF4-FFF2-40B4-BE49-F238E27FC236}">
              <a16:creationId xmlns:a16="http://schemas.microsoft.com/office/drawing/2014/main" id="{F451DDED-BB4A-4CC4-9E7F-E63E43D19091}"/>
            </a:ext>
          </a:extLst>
        </xdr:cNvPr>
        <xdr:cNvSpPr/>
      </xdr:nvSpPr>
      <xdr:spPr>
        <a:xfrm>
          <a:off x="3933825" y="10315575"/>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5</xdr:col>
      <xdr:colOff>57150</xdr:colOff>
      <xdr:row>69</xdr:row>
      <xdr:rowOff>123825</xdr:rowOff>
    </xdr:from>
    <xdr:to>
      <xdr:col>6</xdr:col>
      <xdr:colOff>600075</xdr:colOff>
      <xdr:row>71</xdr:row>
      <xdr:rowOff>133350</xdr:rowOff>
    </xdr:to>
    <xdr:sp macro="" textlink="">
      <xdr:nvSpPr>
        <xdr:cNvPr id="13" name="Oval 12">
          <a:extLst>
            <a:ext uri="{FF2B5EF4-FFF2-40B4-BE49-F238E27FC236}">
              <a16:creationId xmlns:a16="http://schemas.microsoft.com/office/drawing/2014/main" id="{5F1B3E7B-B723-4043-AC49-CCE53145B587}"/>
            </a:ext>
          </a:extLst>
        </xdr:cNvPr>
        <xdr:cNvSpPr/>
      </xdr:nvSpPr>
      <xdr:spPr>
        <a:xfrm>
          <a:off x="2981325" y="11915775"/>
          <a:ext cx="1247775" cy="3333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editAs="oneCell">
    <xdr:from>
      <xdr:col>15</xdr:col>
      <xdr:colOff>676276</xdr:colOff>
      <xdr:row>40</xdr:row>
      <xdr:rowOff>9525</xdr:rowOff>
    </xdr:from>
    <xdr:to>
      <xdr:col>30</xdr:col>
      <xdr:colOff>600076</xdr:colOff>
      <xdr:row>71</xdr:row>
      <xdr:rowOff>0</xdr:rowOff>
    </xdr:to>
    <xdr:pic>
      <xdr:nvPicPr>
        <xdr:cNvPr id="14" name="Picture 2">
          <a:extLst>
            <a:ext uri="{FF2B5EF4-FFF2-40B4-BE49-F238E27FC236}">
              <a16:creationId xmlns:a16="http://schemas.microsoft.com/office/drawing/2014/main" id="{8A3FC1A8-EDCB-4D24-B951-BBCBFC0A4E7F}"/>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9458326" y="7105650"/>
          <a:ext cx="8591550" cy="5010150"/>
        </a:xfrm>
        <a:prstGeom prst="rect">
          <a:avLst/>
        </a:prstGeom>
        <a:noFill/>
        <a:ln w="1">
          <a:noFill/>
          <a:miter lim="800000"/>
          <a:headEnd/>
          <a:tailEnd type="none" w="med" len="med"/>
        </a:ln>
        <a:effectLst/>
      </xdr:spPr>
    </xdr:pic>
    <xdr:clientData/>
  </xdr:twoCellAnchor>
  <xdr:twoCellAnchor>
    <xdr:from>
      <xdr:col>19</xdr:col>
      <xdr:colOff>333375</xdr:colOff>
      <xdr:row>63</xdr:row>
      <xdr:rowOff>142875</xdr:rowOff>
    </xdr:from>
    <xdr:to>
      <xdr:col>22</xdr:col>
      <xdr:colOff>419100</xdr:colOff>
      <xdr:row>71</xdr:row>
      <xdr:rowOff>95250</xdr:rowOff>
    </xdr:to>
    <xdr:sp macro="" textlink="">
      <xdr:nvSpPr>
        <xdr:cNvPr id="15" name="Oval 14">
          <a:extLst>
            <a:ext uri="{FF2B5EF4-FFF2-40B4-BE49-F238E27FC236}">
              <a16:creationId xmlns:a16="http://schemas.microsoft.com/office/drawing/2014/main" id="{61EC0E08-FFD2-4DCF-94DD-16A6513DD3A5}"/>
            </a:ext>
          </a:extLst>
        </xdr:cNvPr>
        <xdr:cNvSpPr/>
      </xdr:nvSpPr>
      <xdr:spPr>
        <a:xfrm>
          <a:off x="11334750" y="10963275"/>
          <a:ext cx="1533525" cy="12477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oneCellAnchor>
    <xdr:from>
      <xdr:col>5</xdr:col>
      <xdr:colOff>619232</xdr:colOff>
      <xdr:row>15</xdr:row>
      <xdr:rowOff>122274</xdr:rowOff>
    </xdr:from>
    <xdr:ext cx="7753148" cy="1469954"/>
    <xdr:sp macro="" textlink="">
      <xdr:nvSpPr>
        <xdr:cNvPr id="16" name="Rectangle 15">
          <a:extLst>
            <a:ext uri="{FF2B5EF4-FFF2-40B4-BE49-F238E27FC236}">
              <a16:creationId xmlns:a16="http://schemas.microsoft.com/office/drawing/2014/main" id="{AB51AF55-CC19-48C0-947E-90FD17FF9750}"/>
            </a:ext>
          </a:extLst>
        </xdr:cNvPr>
        <xdr:cNvSpPr/>
      </xdr:nvSpPr>
      <xdr:spPr>
        <a:xfrm rot="20431062">
          <a:off x="3543407" y="2751174"/>
          <a:ext cx="7753148" cy="1469954"/>
        </a:xfrm>
        <a:prstGeom prst="rect">
          <a:avLst/>
        </a:prstGeom>
        <a:noFill/>
      </xdr:spPr>
      <xdr:txBody>
        <a:bodyPr wrap="none" lIns="91440" tIns="45720" rIns="91440" bIns="45720">
          <a:spAutoFit/>
        </a:bodyPr>
        <a:lstStyle/>
        <a:p>
          <a:pPr algn="ctr"/>
          <a:r>
            <a:rPr lang="en-US" sz="8800" b="1" cap="none" spc="0">
              <a:ln w="22225">
                <a:solidFill>
                  <a:schemeClr val="accent2"/>
                </a:solidFill>
                <a:prstDash val="solid"/>
              </a:ln>
              <a:solidFill>
                <a:schemeClr val="accent2">
                  <a:lumMod val="40000"/>
                  <a:lumOff val="60000"/>
                </a:schemeClr>
              </a:solidFill>
              <a:effectLst/>
            </a:rPr>
            <a:t>TO</a:t>
          </a:r>
          <a:r>
            <a:rPr lang="en-US" sz="8800" b="1" cap="none" spc="0" baseline="0">
              <a:ln w="22225">
                <a:solidFill>
                  <a:schemeClr val="accent2"/>
                </a:solidFill>
                <a:prstDash val="solid"/>
              </a:ln>
              <a:solidFill>
                <a:schemeClr val="accent2">
                  <a:lumMod val="40000"/>
                  <a:lumOff val="60000"/>
                </a:schemeClr>
              </a:solidFill>
              <a:effectLst/>
            </a:rPr>
            <a:t> BE UPDATED</a:t>
          </a:r>
          <a:endParaRPr lang="en-US" sz="88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104775</xdr:rowOff>
    </xdr:from>
    <xdr:to>
      <xdr:col>8</xdr:col>
      <xdr:colOff>304800</xdr:colOff>
      <xdr:row>22</xdr:row>
      <xdr:rowOff>133350</xdr:rowOff>
    </xdr:to>
    <xdr:pic>
      <xdr:nvPicPr>
        <xdr:cNvPr id="2" name="Picture 1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438150"/>
          <a:ext cx="4572000" cy="3429000"/>
        </a:xfrm>
        <a:prstGeom prst="rect">
          <a:avLst/>
        </a:prstGeom>
        <a:noFill/>
        <a:ln w="9525">
          <a:solidFill>
            <a:srgbClr val="000080"/>
          </a:solidFill>
          <a:miter lim="800000"/>
          <a:headEnd/>
          <a:tailEnd/>
        </a:ln>
      </xdr:spPr>
    </xdr:pic>
    <xdr:clientData/>
  </xdr:twoCellAnchor>
  <xdr:twoCellAnchor editAs="oneCell">
    <xdr:from>
      <xdr:col>8</xdr:col>
      <xdr:colOff>409575</xdr:colOff>
      <xdr:row>1</xdr:row>
      <xdr:rowOff>104775</xdr:rowOff>
    </xdr:from>
    <xdr:to>
      <xdr:col>16</xdr:col>
      <xdr:colOff>111125</xdr:colOff>
      <xdr:row>22</xdr:row>
      <xdr:rowOff>133350</xdr:rowOff>
    </xdr:to>
    <xdr:pic>
      <xdr:nvPicPr>
        <xdr:cNvPr id="3" name="Picture 15">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810125" y="438150"/>
          <a:ext cx="4572000" cy="3429000"/>
        </a:xfrm>
        <a:prstGeom prst="rect">
          <a:avLst/>
        </a:prstGeom>
        <a:noFill/>
        <a:ln w="9525">
          <a:solidFill>
            <a:srgbClr val="000080"/>
          </a:solidFill>
          <a:miter lim="800000"/>
          <a:headEnd/>
          <a:tailEnd/>
        </a:ln>
      </xdr:spPr>
    </xdr:pic>
    <xdr:clientData/>
  </xdr:twoCellAnchor>
  <xdr:twoCellAnchor editAs="oneCell">
    <xdr:from>
      <xdr:col>1</xdr:col>
      <xdr:colOff>0</xdr:colOff>
      <xdr:row>23</xdr:row>
      <xdr:rowOff>85725</xdr:rowOff>
    </xdr:from>
    <xdr:to>
      <xdr:col>8</xdr:col>
      <xdr:colOff>304800</xdr:colOff>
      <xdr:row>44</xdr:row>
      <xdr:rowOff>114300</xdr:rowOff>
    </xdr:to>
    <xdr:pic>
      <xdr:nvPicPr>
        <xdr:cNvPr id="4" name="Picture 16">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33350" y="3981450"/>
          <a:ext cx="4572000" cy="3429000"/>
        </a:xfrm>
        <a:prstGeom prst="rect">
          <a:avLst/>
        </a:prstGeom>
        <a:noFill/>
        <a:ln w="9525">
          <a:solidFill>
            <a:srgbClr val="000080"/>
          </a:solidFill>
          <a:miter lim="800000"/>
          <a:headEnd/>
          <a:tailEnd/>
        </a:ln>
      </xdr:spPr>
    </xdr:pic>
    <xdr:clientData/>
  </xdr:twoCellAnchor>
  <xdr:twoCellAnchor editAs="oneCell">
    <xdr:from>
      <xdr:col>8</xdr:col>
      <xdr:colOff>409575</xdr:colOff>
      <xdr:row>23</xdr:row>
      <xdr:rowOff>76200</xdr:rowOff>
    </xdr:from>
    <xdr:to>
      <xdr:col>16</xdr:col>
      <xdr:colOff>111125</xdr:colOff>
      <xdr:row>44</xdr:row>
      <xdr:rowOff>104775</xdr:rowOff>
    </xdr:to>
    <xdr:pic>
      <xdr:nvPicPr>
        <xdr:cNvPr id="5" name="Picture 17">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4810125" y="3971925"/>
          <a:ext cx="4572000" cy="3429000"/>
        </a:xfrm>
        <a:prstGeom prst="rect">
          <a:avLst/>
        </a:prstGeom>
        <a:noFill/>
        <a:ln w="9525">
          <a:solidFill>
            <a:srgbClr val="000080"/>
          </a:solid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95250</xdr:rowOff>
    </xdr:from>
    <xdr:to>
      <xdr:col>8</xdr:col>
      <xdr:colOff>304800</xdr:colOff>
      <xdr:row>22</xdr:row>
      <xdr:rowOff>123825</xdr:rowOff>
    </xdr:to>
    <xdr:pic>
      <xdr:nvPicPr>
        <xdr:cNvPr id="2" name="Picture 5">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428625"/>
          <a:ext cx="4572000" cy="3429000"/>
        </a:xfrm>
        <a:prstGeom prst="rect">
          <a:avLst/>
        </a:prstGeom>
        <a:noFill/>
        <a:ln w="9525">
          <a:solidFill>
            <a:srgbClr val="000080"/>
          </a:solidFill>
          <a:miter lim="800000"/>
          <a:headEnd/>
          <a:tailEnd/>
        </a:ln>
      </xdr:spPr>
    </xdr:pic>
    <xdr:clientData/>
  </xdr:twoCellAnchor>
  <xdr:twoCellAnchor editAs="oneCell">
    <xdr:from>
      <xdr:col>17</xdr:col>
      <xdr:colOff>123825</xdr:colOff>
      <xdr:row>23</xdr:row>
      <xdr:rowOff>66675</xdr:rowOff>
    </xdr:from>
    <xdr:to>
      <xdr:col>24</xdr:col>
      <xdr:colOff>428625</xdr:colOff>
      <xdr:row>44</xdr:row>
      <xdr:rowOff>95250</xdr:rowOff>
    </xdr:to>
    <xdr:pic>
      <xdr:nvPicPr>
        <xdr:cNvPr id="3" name="Picture 6">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9505950" y="3962400"/>
          <a:ext cx="4572000" cy="3429000"/>
        </a:xfrm>
        <a:prstGeom prst="rect">
          <a:avLst/>
        </a:prstGeom>
        <a:noFill/>
        <a:ln w="9525">
          <a:solidFill>
            <a:srgbClr val="000080"/>
          </a:solidFill>
          <a:miter lim="800000"/>
          <a:headEnd/>
          <a:tailEnd/>
        </a:ln>
      </xdr:spPr>
    </xdr:pic>
    <xdr:clientData/>
  </xdr:twoCellAnchor>
  <xdr:twoCellAnchor editAs="oneCell">
    <xdr:from>
      <xdr:col>1</xdr:col>
      <xdr:colOff>0</xdr:colOff>
      <xdr:row>23</xdr:row>
      <xdr:rowOff>66675</xdr:rowOff>
    </xdr:from>
    <xdr:to>
      <xdr:col>8</xdr:col>
      <xdr:colOff>304800</xdr:colOff>
      <xdr:row>44</xdr:row>
      <xdr:rowOff>95250</xdr:rowOff>
    </xdr:to>
    <xdr:pic>
      <xdr:nvPicPr>
        <xdr:cNvPr id="4" name="Picture 7">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33350" y="3962400"/>
          <a:ext cx="4572000" cy="3429000"/>
        </a:xfrm>
        <a:prstGeom prst="rect">
          <a:avLst/>
        </a:prstGeom>
        <a:noFill/>
        <a:ln w="9525">
          <a:solidFill>
            <a:srgbClr val="000080"/>
          </a:solidFill>
          <a:miter lim="800000"/>
          <a:headEnd/>
          <a:tailEnd/>
        </a:ln>
      </xdr:spPr>
    </xdr:pic>
    <xdr:clientData/>
  </xdr:twoCellAnchor>
  <xdr:twoCellAnchor editAs="oneCell">
    <xdr:from>
      <xdr:col>8</xdr:col>
      <xdr:colOff>419100</xdr:colOff>
      <xdr:row>23</xdr:row>
      <xdr:rowOff>66675</xdr:rowOff>
    </xdr:from>
    <xdr:to>
      <xdr:col>17</xdr:col>
      <xdr:colOff>9525</xdr:colOff>
      <xdr:row>44</xdr:row>
      <xdr:rowOff>95250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4819650" y="3962400"/>
          <a:ext cx="4572000" cy="3429000"/>
        </a:xfrm>
        <a:prstGeom prst="rect">
          <a:avLst/>
        </a:prstGeom>
        <a:noFill/>
        <a:ln w="9525">
          <a:solidFill>
            <a:srgbClr val="000080"/>
          </a:solidFill>
          <a:miter lim="800000"/>
          <a:headEnd/>
          <a:tailEnd/>
        </a:ln>
      </xdr:spPr>
    </xdr:pic>
    <xdr:clientData/>
  </xdr:twoCellAnchor>
  <xdr:twoCellAnchor editAs="oneCell">
    <xdr:from>
      <xdr:col>24</xdr:col>
      <xdr:colOff>542925</xdr:colOff>
      <xdr:row>23</xdr:row>
      <xdr:rowOff>66675</xdr:rowOff>
    </xdr:from>
    <xdr:to>
      <xdr:col>33</xdr:col>
      <xdr:colOff>0</xdr:colOff>
      <xdr:row>44</xdr:row>
      <xdr:rowOff>95250</xdr:rowOff>
    </xdr:to>
    <xdr:pic>
      <xdr:nvPicPr>
        <xdr:cNvPr id="6" name="Picture 9">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14192250" y="3962400"/>
          <a:ext cx="4572000" cy="3429000"/>
        </a:xfrm>
        <a:prstGeom prst="rect">
          <a:avLst/>
        </a:prstGeom>
        <a:noFill/>
        <a:ln w="9525">
          <a:solidFill>
            <a:srgbClr val="000080"/>
          </a:solidFill>
          <a:miter lim="800000"/>
          <a:headEnd/>
          <a:tailEnd/>
        </a:ln>
      </xdr:spPr>
    </xdr:pic>
    <xdr:clientData/>
  </xdr:twoCellAnchor>
  <xdr:twoCellAnchor editAs="oneCell">
    <xdr:from>
      <xdr:col>24</xdr:col>
      <xdr:colOff>533400</xdr:colOff>
      <xdr:row>1</xdr:row>
      <xdr:rowOff>104775</xdr:rowOff>
    </xdr:from>
    <xdr:to>
      <xdr:col>32</xdr:col>
      <xdr:colOff>228600</xdr:colOff>
      <xdr:row>22</xdr:row>
      <xdr:rowOff>133350</xdr:rowOff>
    </xdr:to>
    <xdr:pic>
      <xdr:nvPicPr>
        <xdr:cNvPr id="7" name="Picture 10">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14182725" y="438150"/>
          <a:ext cx="4572000" cy="3429000"/>
        </a:xfrm>
        <a:prstGeom prst="rect">
          <a:avLst/>
        </a:prstGeom>
        <a:noFill/>
        <a:ln w="9525">
          <a:solidFill>
            <a:srgbClr val="000080"/>
          </a:solidFill>
          <a:miter lim="800000"/>
          <a:headEnd/>
          <a:tailEnd/>
        </a:ln>
      </xdr:spPr>
    </xdr:pic>
    <xdr:clientData/>
  </xdr:twoCellAnchor>
  <xdr:twoCellAnchor editAs="oneCell">
    <xdr:from>
      <xdr:col>17</xdr:col>
      <xdr:colOff>114300</xdr:colOff>
      <xdr:row>1</xdr:row>
      <xdr:rowOff>95250</xdr:rowOff>
    </xdr:from>
    <xdr:to>
      <xdr:col>24</xdr:col>
      <xdr:colOff>419100</xdr:colOff>
      <xdr:row>22</xdr:row>
      <xdr:rowOff>123825</xdr:rowOff>
    </xdr:to>
    <xdr:pic>
      <xdr:nvPicPr>
        <xdr:cNvPr id="8" name="Picture 11">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9496425" y="428625"/>
          <a:ext cx="4572000" cy="3429000"/>
        </a:xfrm>
        <a:prstGeom prst="rect">
          <a:avLst/>
        </a:prstGeom>
        <a:noFill/>
        <a:ln w="9525">
          <a:solidFill>
            <a:srgbClr val="000080"/>
          </a:solidFill>
          <a:miter lim="800000"/>
          <a:headEnd/>
          <a:tailEnd/>
        </a:ln>
      </xdr:spPr>
    </xdr:pic>
    <xdr:clientData/>
  </xdr:twoCellAnchor>
  <xdr:twoCellAnchor editAs="oneCell">
    <xdr:from>
      <xdr:col>8</xdr:col>
      <xdr:colOff>419100</xdr:colOff>
      <xdr:row>1</xdr:row>
      <xdr:rowOff>95250</xdr:rowOff>
    </xdr:from>
    <xdr:to>
      <xdr:col>17</xdr:col>
      <xdr:colOff>9525</xdr:colOff>
      <xdr:row>22</xdr:row>
      <xdr:rowOff>123825</xdr:rowOff>
    </xdr:to>
    <xdr:pic>
      <xdr:nvPicPr>
        <xdr:cNvPr id="9" name="Picture 13">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4819650" y="428625"/>
          <a:ext cx="4572000" cy="3429000"/>
        </a:xfrm>
        <a:prstGeom prst="rect">
          <a:avLst/>
        </a:prstGeom>
        <a:noFill/>
        <a:ln w="9525">
          <a:solidFill>
            <a:srgbClr val="000080"/>
          </a:solid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S%20E%20A/Freight%20Negotiations%202006/RFQ%202006/RFQ%20Machinery%20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seengstranda\Local%20Settings\Temp\wz2136\CombiTrans%20DeLaval%20road%20freight%20rates%202012-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wrotan\AppData\Local\Microsoft\Windows\Temporary%20Internet%20Files\Content.Outlook\TVRWDNW3\Flucking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w to complete"/>
      <sheetName val="RFQ Machinery 2006"/>
      <sheetName val="Remarks destination"/>
      <sheetName val="Zip Code list"/>
      <sheetName val="Commodity"/>
      <sheetName val="Country Codes"/>
      <sheetName val="Currency"/>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 rates"/>
      <sheetName val="DL zone tariff"/>
      <sheetName val="Contacts"/>
      <sheetName val="Comments"/>
      <sheetName val="Fuel surcharge model"/>
    </sheetNames>
    <sheetDataSet>
      <sheetData sheetId="0"/>
      <sheetData sheetId="1">
        <row r="2">
          <cell r="BJ2" t="str">
            <v>x</v>
          </cell>
        </row>
        <row r="3">
          <cell r="BJ3">
            <v>1</v>
          </cell>
        </row>
        <row r="4">
          <cell r="BJ4">
            <v>2</v>
          </cell>
        </row>
        <row r="5">
          <cell r="BJ5">
            <v>3</v>
          </cell>
        </row>
        <row r="6">
          <cell r="BJ6">
            <v>4</v>
          </cell>
        </row>
        <row r="7">
          <cell r="BJ7">
            <v>5</v>
          </cell>
        </row>
        <row r="8">
          <cell r="BJ8">
            <v>6</v>
          </cell>
        </row>
        <row r="9">
          <cell r="BJ9">
            <v>7</v>
          </cell>
        </row>
        <row r="10">
          <cell r="BJ10">
            <v>8</v>
          </cell>
        </row>
        <row r="11">
          <cell r="BJ11">
            <v>9</v>
          </cell>
        </row>
        <row r="12">
          <cell r="BJ12">
            <v>10</v>
          </cell>
        </row>
      </sheetData>
      <sheetData sheetId="2">
        <row r="4">
          <cell r="R4" t="str">
            <v>Key Account Manager</v>
          </cell>
        </row>
        <row r="5">
          <cell r="R5" t="str">
            <v>Tender Manager</v>
          </cell>
        </row>
        <row r="6">
          <cell r="R6" t="str">
            <v>Main contact</v>
          </cell>
        </row>
        <row r="7">
          <cell r="R7" t="str">
            <v>Local operational contact</v>
          </cell>
        </row>
        <row r="8">
          <cell r="R8" t="str">
            <v>Contact for bookings</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structions"/>
      <sheetName val="Quotation template"/>
      <sheetName val="Requirements"/>
      <sheetName val="Currency"/>
      <sheetName val="Zone Quotation template"/>
      <sheetName val="Contacts"/>
      <sheetName val="Comments"/>
      <sheetName val="_SystemSheet"/>
      <sheetName val="EXAM"/>
    </sheetNames>
    <sheetDataSet>
      <sheetData sheetId="0"/>
      <sheetData sheetId="1"/>
      <sheetData sheetId="2"/>
      <sheetData sheetId="3"/>
      <sheetData sheetId="4"/>
      <sheetData sheetId="5">
        <row r="2">
          <cell r="BJ2" t="str">
            <v>x</v>
          </cell>
        </row>
        <row r="3">
          <cell r="BJ3">
            <v>1</v>
          </cell>
        </row>
        <row r="4">
          <cell r="BJ4">
            <v>2</v>
          </cell>
        </row>
        <row r="5">
          <cell r="BJ5">
            <v>3</v>
          </cell>
        </row>
        <row r="6">
          <cell r="BJ6">
            <v>4</v>
          </cell>
        </row>
        <row r="7">
          <cell r="BJ7">
            <v>5</v>
          </cell>
        </row>
        <row r="8">
          <cell r="BJ8">
            <v>6</v>
          </cell>
        </row>
        <row r="9">
          <cell r="BJ9">
            <v>7</v>
          </cell>
        </row>
        <row r="10">
          <cell r="BJ10">
            <v>8</v>
          </cell>
        </row>
        <row r="11">
          <cell r="BJ11">
            <v>9</v>
          </cell>
        </row>
        <row r="12">
          <cell r="BJ12">
            <v>10</v>
          </cell>
        </row>
        <row r="13">
          <cell r="BJ13">
            <v>11</v>
          </cell>
        </row>
        <row r="14">
          <cell r="BJ14">
            <v>12</v>
          </cell>
        </row>
        <row r="15">
          <cell r="BJ15">
            <v>13</v>
          </cell>
        </row>
        <row r="16">
          <cell r="BJ16">
            <v>14</v>
          </cell>
        </row>
        <row r="17">
          <cell r="BJ17">
            <v>15</v>
          </cell>
        </row>
        <row r="18">
          <cell r="BJ18">
            <v>16</v>
          </cell>
        </row>
        <row r="19">
          <cell r="BJ19">
            <v>17</v>
          </cell>
        </row>
        <row r="20">
          <cell r="BJ20">
            <v>18</v>
          </cell>
        </row>
        <row r="21">
          <cell r="BJ21">
            <v>19</v>
          </cell>
        </row>
        <row r="22">
          <cell r="BJ22">
            <v>20</v>
          </cell>
        </row>
        <row r="23">
          <cell r="BJ23">
            <v>21</v>
          </cell>
        </row>
        <row r="24">
          <cell r="BJ24">
            <v>22</v>
          </cell>
        </row>
        <row r="25">
          <cell r="BJ25">
            <v>23</v>
          </cell>
        </row>
        <row r="26">
          <cell r="BJ26">
            <v>24</v>
          </cell>
        </row>
        <row r="27">
          <cell r="BJ27">
            <v>25</v>
          </cell>
        </row>
        <row r="28">
          <cell r="BJ28">
            <v>26</v>
          </cell>
        </row>
        <row r="29">
          <cell r="BJ29">
            <v>27</v>
          </cell>
        </row>
        <row r="30">
          <cell r="BJ30">
            <v>28</v>
          </cell>
        </row>
        <row r="31">
          <cell r="BJ31">
            <v>29</v>
          </cell>
        </row>
        <row r="32">
          <cell r="BJ32">
            <v>30</v>
          </cell>
        </row>
        <row r="33">
          <cell r="BJ33">
            <v>31</v>
          </cell>
        </row>
        <row r="34">
          <cell r="BJ34">
            <v>32</v>
          </cell>
        </row>
        <row r="35">
          <cell r="BJ35">
            <v>33</v>
          </cell>
        </row>
        <row r="36">
          <cell r="BJ36">
            <v>34</v>
          </cell>
        </row>
        <row r="37">
          <cell r="BJ37">
            <v>35</v>
          </cell>
        </row>
      </sheetData>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ec.europa.eu/energy/en/statistics/weekly-oil-bulletin"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ec.europa.eu/energy/en/statistics/weekly-oil-bulleti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www.oanda.com/currency/averag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4.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5.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133"/>
  <sheetViews>
    <sheetView tabSelected="1" zoomScaleNormal="100" workbookViewId="0">
      <pane ySplit="1" topLeftCell="A2" activePane="bottomLeft" state="frozen"/>
      <selection pane="bottomLeft" sqref="A1:AC1"/>
    </sheetView>
  </sheetViews>
  <sheetFormatPr baseColWidth="10" defaultColWidth="9.1796875" defaultRowHeight="13"/>
  <cols>
    <col min="1" max="1" width="20.7265625" style="5" customWidth="1"/>
    <col min="2" max="17" width="11.54296875" style="3" customWidth="1"/>
    <col min="18" max="26" width="9.1796875" style="3"/>
    <col min="27" max="27" width="8.453125" style="3" customWidth="1"/>
    <col min="28" max="28" width="4.453125" style="3" customWidth="1"/>
    <col min="29" max="29" width="6.1796875" style="3" customWidth="1"/>
    <col min="30" max="16384" width="9.1796875" style="3"/>
  </cols>
  <sheetData>
    <row r="1" spans="1:39" s="10" customFormat="1" ht="34.5" customHeight="1">
      <c r="A1" s="365" t="s">
        <v>314</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149"/>
      <c r="AE1" s="149"/>
      <c r="AF1" s="149"/>
      <c r="AG1" s="149"/>
      <c r="AH1" s="149"/>
      <c r="AI1" s="149"/>
      <c r="AJ1" s="149"/>
      <c r="AK1" s="149"/>
      <c r="AL1" s="149"/>
      <c r="AM1" s="149"/>
    </row>
    <row r="2" spans="1:39" s="4" customFormat="1" ht="14.25" customHeight="1">
      <c r="A2" s="373" t="s">
        <v>286</v>
      </c>
      <c r="B2" s="374"/>
      <c r="C2" s="374"/>
      <c r="D2" s="374"/>
      <c r="E2" s="374"/>
      <c r="F2" s="374"/>
      <c r="G2" s="374"/>
      <c r="H2" s="374"/>
      <c r="I2" s="374"/>
      <c r="J2" s="374"/>
      <c r="K2" s="374"/>
      <c r="L2" s="374" t="s">
        <v>11</v>
      </c>
      <c r="M2" s="374"/>
      <c r="N2" s="374"/>
      <c r="O2" s="374"/>
      <c r="P2" s="374"/>
      <c r="Q2" s="375"/>
      <c r="R2" s="148"/>
      <c r="S2" s="148"/>
      <c r="T2" s="148"/>
      <c r="U2" s="148"/>
      <c r="V2" s="148"/>
      <c r="W2" s="148"/>
      <c r="X2" s="148"/>
      <c r="Y2" s="148"/>
      <c r="Z2" s="148"/>
      <c r="AA2" s="148"/>
      <c r="AB2" s="148"/>
      <c r="AC2" s="148"/>
      <c r="AD2" s="148"/>
      <c r="AE2" s="185"/>
      <c r="AF2" s="185"/>
      <c r="AG2" s="185"/>
      <c r="AH2" s="185"/>
      <c r="AI2" s="185"/>
      <c r="AJ2" s="185"/>
      <c r="AK2" s="185"/>
      <c r="AL2" s="185"/>
      <c r="AM2" s="185"/>
    </row>
    <row r="3" spans="1:39" s="154" customFormat="1" ht="15" customHeight="1">
      <c r="A3" s="367" t="s">
        <v>315</v>
      </c>
      <c r="B3" s="368"/>
      <c r="C3" s="368"/>
      <c r="D3" s="368"/>
      <c r="E3" s="368"/>
      <c r="F3" s="368"/>
      <c r="G3" s="368"/>
      <c r="H3" s="368"/>
      <c r="I3" s="368"/>
      <c r="J3" s="368"/>
      <c r="K3" s="369"/>
      <c r="L3" s="376" t="s">
        <v>316</v>
      </c>
      <c r="M3" s="377"/>
      <c r="N3" s="377"/>
      <c r="O3" s="377"/>
      <c r="P3" s="377"/>
      <c r="Q3" s="378"/>
      <c r="R3" s="152"/>
      <c r="S3" s="152"/>
      <c r="T3" s="152"/>
      <c r="U3" s="152"/>
      <c r="V3" s="152"/>
      <c r="W3" s="152"/>
      <c r="X3" s="152"/>
      <c r="Y3" s="152"/>
      <c r="Z3" s="152"/>
      <c r="AA3" s="152"/>
      <c r="AB3" s="152"/>
      <c r="AC3" s="152"/>
      <c r="AD3" s="152"/>
      <c r="AE3" s="186"/>
      <c r="AF3" s="186"/>
      <c r="AG3" s="186"/>
      <c r="AH3" s="186"/>
      <c r="AI3" s="186"/>
      <c r="AJ3" s="186"/>
      <c r="AK3" s="186"/>
      <c r="AL3" s="186"/>
      <c r="AM3" s="186"/>
    </row>
    <row r="4" spans="1:39" s="154" customFormat="1" ht="15" customHeight="1">
      <c r="A4" s="370"/>
      <c r="B4" s="371"/>
      <c r="C4" s="371"/>
      <c r="D4" s="371"/>
      <c r="E4" s="371"/>
      <c r="F4" s="371"/>
      <c r="G4" s="371"/>
      <c r="H4" s="371"/>
      <c r="I4" s="371"/>
      <c r="J4" s="371"/>
      <c r="K4" s="372"/>
      <c r="L4" s="379"/>
      <c r="M4" s="380"/>
      <c r="N4" s="380"/>
      <c r="O4" s="380"/>
      <c r="P4" s="380"/>
      <c r="Q4" s="381"/>
      <c r="R4" s="152"/>
      <c r="S4" s="152"/>
      <c r="T4" s="152"/>
      <c r="U4" s="152"/>
      <c r="V4" s="152"/>
      <c r="W4" s="152"/>
      <c r="X4" s="152"/>
      <c r="Y4" s="152"/>
      <c r="Z4" s="152"/>
      <c r="AA4" s="152"/>
      <c r="AB4" s="152"/>
      <c r="AC4" s="152"/>
      <c r="AD4" s="152"/>
      <c r="AE4" s="186"/>
      <c r="AF4" s="186"/>
      <c r="AG4" s="186"/>
      <c r="AH4" s="186"/>
      <c r="AI4" s="186"/>
      <c r="AJ4" s="186"/>
      <c r="AK4" s="186"/>
      <c r="AL4" s="186"/>
      <c r="AM4" s="186"/>
    </row>
    <row r="5" spans="1:39" s="154" customFormat="1" ht="15" customHeight="1">
      <c r="A5" s="370"/>
      <c r="B5" s="371"/>
      <c r="C5" s="371"/>
      <c r="D5" s="371"/>
      <c r="E5" s="371"/>
      <c r="F5" s="371"/>
      <c r="G5" s="371"/>
      <c r="H5" s="371"/>
      <c r="I5" s="371"/>
      <c r="J5" s="371"/>
      <c r="K5" s="372"/>
      <c r="L5" s="379"/>
      <c r="M5" s="380"/>
      <c r="N5" s="380"/>
      <c r="O5" s="380"/>
      <c r="P5" s="380"/>
      <c r="Q5" s="381"/>
      <c r="R5" s="152"/>
      <c r="S5" s="152"/>
      <c r="T5" s="152"/>
      <c r="U5" s="152"/>
      <c r="V5" s="152"/>
      <c r="W5" s="152"/>
      <c r="X5" s="152"/>
      <c r="Y5" s="152"/>
      <c r="Z5" s="152"/>
      <c r="AA5" s="152"/>
      <c r="AB5" s="152"/>
      <c r="AC5" s="152"/>
      <c r="AD5" s="152"/>
      <c r="AE5" s="186"/>
      <c r="AF5" s="186"/>
      <c r="AG5" s="186"/>
      <c r="AH5" s="186"/>
      <c r="AI5" s="186"/>
      <c r="AJ5" s="186"/>
      <c r="AK5" s="186"/>
      <c r="AL5" s="186"/>
      <c r="AM5" s="186"/>
    </row>
    <row r="6" spans="1:39" s="154" customFormat="1" ht="15" customHeight="1">
      <c r="A6" s="150"/>
      <c r="B6" s="151"/>
      <c r="C6" s="151"/>
      <c r="D6" s="151"/>
      <c r="E6" s="151"/>
      <c r="F6" s="151"/>
      <c r="G6" s="151"/>
      <c r="H6" s="151"/>
      <c r="I6" s="151"/>
      <c r="J6" s="151"/>
      <c r="K6" s="151"/>
      <c r="L6" s="382"/>
      <c r="M6" s="383"/>
      <c r="N6" s="383"/>
      <c r="O6" s="383"/>
      <c r="P6" s="383"/>
      <c r="Q6" s="384"/>
      <c r="R6" s="152"/>
      <c r="S6" s="152"/>
      <c r="T6" s="152"/>
      <c r="U6" s="152"/>
      <c r="V6" s="152"/>
      <c r="W6" s="152"/>
      <c r="X6" s="152"/>
      <c r="Y6" s="152"/>
      <c r="Z6" s="152"/>
      <c r="AA6" s="152"/>
      <c r="AB6" s="152"/>
      <c r="AC6" s="152"/>
      <c r="AD6" s="152"/>
      <c r="AE6" s="186"/>
      <c r="AF6" s="186"/>
      <c r="AG6" s="186"/>
      <c r="AH6" s="186"/>
      <c r="AI6" s="186"/>
      <c r="AJ6" s="186"/>
      <c r="AK6" s="186"/>
      <c r="AL6" s="186"/>
      <c r="AM6" s="186"/>
    </row>
    <row r="7" spans="1:39" s="156" customFormat="1" ht="15" customHeight="1">
      <c r="A7" s="385" t="s">
        <v>312</v>
      </c>
      <c r="B7" s="386"/>
      <c r="C7" s="386"/>
      <c r="D7" s="386"/>
      <c r="E7" s="386"/>
      <c r="F7" s="386"/>
      <c r="G7" s="386"/>
      <c r="H7" s="386"/>
      <c r="I7" s="386"/>
      <c r="J7" s="386"/>
      <c r="K7" s="386"/>
      <c r="L7" s="386"/>
      <c r="M7" s="386"/>
      <c r="N7" s="386"/>
      <c r="O7" s="386"/>
      <c r="P7" s="386"/>
      <c r="Q7" s="387"/>
      <c r="R7" s="155"/>
      <c r="S7" s="152"/>
      <c r="T7" s="152"/>
      <c r="U7" s="152"/>
      <c r="V7" s="152"/>
      <c r="W7" s="152"/>
      <c r="X7" s="152"/>
      <c r="Y7" s="152"/>
      <c r="Z7" s="152"/>
      <c r="AA7" s="152"/>
      <c r="AB7" s="152"/>
      <c r="AC7" s="152"/>
      <c r="AD7" s="152"/>
      <c r="AE7" s="187"/>
      <c r="AF7" s="187"/>
      <c r="AG7" s="187"/>
      <c r="AH7" s="187"/>
      <c r="AI7" s="187"/>
      <c r="AJ7" s="187"/>
      <c r="AK7" s="187"/>
      <c r="AL7" s="187"/>
      <c r="AM7" s="187"/>
    </row>
    <row r="8" spans="1:39" s="159" customFormat="1" ht="15" customHeight="1">
      <c r="A8" s="325" t="s">
        <v>271</v>
      </c>
      <c r="B8" s="326"/>
      <c r="C8" s="326"/>
      <c r="D8" s="326"/>
      <c r="E8" s="326"/>
      <c r="F8" s="326"/>
      <c r="G8" s="326"/>
      <c r="H8" s="326"/>
      <c r="I8" s="326"/>
      <c r="J8" s="326"/>
      <c r="K8" s="327"/>
      <c r="L8" s="325" t="s">
        <v>256</v>
      </c>
      <c r="M8" s="326"/>
      <c r="N8" s="326"/>
      <c r="O8" s="326"/>
      <c r="P8" s="326"/>
      <c r="Q8" s="327"/>
      <c r="R8" s="157"/>
      <c r="S8" s="152"/>
      <c r="T8" s="152"/>
      <c r="U8" s="152"/>
      <c r="V8" s="152"/>
      <c r="W8" s="152"/>
      <c r="X8" s="152"/>
      <c r="Y8" s="152"/>
      <c r="Z8" s="152"/>
      <c r="AA8" s="152"/>
      <c r="AB8" s="152"/>
      <c r="AC8" s="152"/>
      <c r="AD8" s="152"/>
      <c r="AE8" s="157"/>
      <c r="AF8" s="157"/>
      <c r="AG8" s="157"/>
      <c r="AH8" s="157"/>
      <c r="AI8" s="157"/>
      <c r="AJ8" s="157"/>
      <c r="AK8" s="157"/>
      <c r="AL8" s="157"/>
      <c r="AM8" s="157"/>
    </row>
    <row r="9" spans="1:39" s="159" customFormat="1" ht="15" customHeight="1">
      <c r="A9" s="303"/>
      <c r="B9" s="304"/>
      <c r="C9" s="304"/>
      <c r="D9" s="304"/>
      <c r="E9" s="304"/>
      <c r="F9" s="304"/>
      <c r="G9" s="304"/>
      <c r="H9" s="304"/>
      <c r="I9" s="304"/>
      <c r="J9" s="304"/>
      <c r="K9" s="305"/>
      <c r="L9" s="303"/>
      <c r="M9" s="304"/>
      <c r="N9" s="304"/>
      <c r="O9" s="304"/>
      <c r="P9" s="304"/>
      <c r="Q9" s="305"/>
      <c r="R9" s="157"/>
      <c r="S9" s="152"/>
      <c r="T9" s="152"/>
      <c r="U9" s="152"/>
      <c r="V9" s="152"/>
      <c r="W9" s="152"/>
      <c r="X9" s="152"/>
      <c r="Y9" s="152"/>
      <c r="Z9" s="152"/>
      <c r="AA9" s="152"/>
      <c r="AB9" s="152"/>
      <c r="AC9" s="152"/>
      <c r="AD9" s="152"/>
      <c r="AE9" s="157"/>
      <c r="AF9" s="157"/>
      <c r="AG9" s="157"/>
      <c r="AH9" s="157"/>
      <c r="AI9" s="157"/>
      <c r="AJ9" s="157"/>
      <c r="AK9" s="157"/>
      <c r="AL9" s="157"/>
      <c r="AM9" s="157"/>
    </row>
    <row r="10" spans="1:39" s="159" customFormat="1" ht="15" customHeight="1">
      <c r="A10" s="303" t="s">
        <v>246</v>
      </c>
      <c r="B10" s="304"/>
      <c r="C10" s="304"/>
      <c r="D10" s="304"/>
      <c r="E10" s="304"/>
      <c r="F10" s="304"/>
      <c r="G10" s="304"/>
      <c r="H10" s="304"/>
      <c r="I10" s="304"/>
      <c r="J10" s="304"/>
      <c r="K10" s="305"/>
      <c r="L10" s="303" t="s">
        <v>225</v>
      </c>
      <c r="M10" s="304"/>
      <c r="N10" s="304"/>
      <c r="O10" s="304"/>
      <c r="P10" s="304"/>
      <c r="Q10" s="305"/>
      <c r="R10" s="157"/>
      <c r="S10" s="152"/>
      <c r="T10" s="152"/>
      <c r="U10" s="152"/>
      <c r="V10" s="152"/>
      <c r="W10" s="152"/>
      <c r="X10" s="152"/>
      <c r="Y10" s="152"/>
      <c r="Z10" s="152"/>
      <c r="AA10" s="152"/>
      <c r="AB10" s="152"/>
      <c r="AC10" s="152"/>
      <c r="AD10" s="152"/>
      <c r="AE10" s="157"/>
      <c r="AF10" s="157"/>
      <c r="AG10" s="157"/>
      <c r="AH10" s="157"/>
      <c r="AI10" s="157"/>
      <c r="AJ10" s="157"/>
      <c r="AK10" s="157"/>
      <c r="AL10" s="157"/>
      <c r="AM10" s="157"/>
    </row>
    <row r="11" spans="1:39" s="159" customFormat="1" ht="15" customHeight="1">
      <c r="A11" s="303" t="s">
        <v>245</v>
      </c>
      <c r="B11" s="304"/>
      <c r="C11" s="304"/>
      <c r="D11" s="304"/>
      <c r="E11" s="304"/>
      <c r="F11" s="304"/>
      <c r="G11" s="304"/>
      <c r="H11" s="304"/>
      <c r="I11" s="304"/>
      <c r="J11" s="304"/>
      <c r="K11" s="305"/>
      <c r="L11" s="303"/>
      <c r="M11" s="304"/>
      <c r="N11" s="304"/>
      <c r="O11" s="304"/>
      <c r="P11" s="304"/>
      <c r="Q11" s="305"/>
      <c r="R11" s="157"/>
      <c r="S11" s="152"/>
      <c r="T11" s="152"/>
      <c r="U11" s="152"/>
      <c r="V11" s="152"/>
      <c r="W11" s="152"/>
      <c r="X11" s="152"/>
      <c r="Y11" s="152"/>
      <c r="Z11" s="152"/>
      <c r="AA11" s="152"/>
      <c r="AB11" s="152"/>
      <c r="AC11" s="152"/>
      <c r="AD11" s="152"/>
      <c r="AE11" s="157"/>
      <c r="AF11" s="157"/>
      <c r="AG11" s="157"/>
      <c r="AH11" s="157"/>
      <c r="AI11" s="157"/>
      <c r="AJ11" s="157"/>
      <c r="AK11" s="157"/>
      <c r="AL11" s="157"/>
      <c r="AM11" s="157"/>
    </row>
    <row r="12" spans="1:39" s="159" customFormat="1" ht="15" customHeight="1">
      <c r="A12" s="303" t="s">
        <v>223</v>
      </c>
      <c r="B12" s="304"/>
      <c r="C12" s="304"/>
      <c r="D12" s="304"/>
      <c r="E12" s="304"/>
      <c r="F12" s="304"/>
      <c r="G12" s="304"/>
      <c r="H12" s="304"/>
      <c r="I12" s="304"/>
      <c r="J12" s="304"/>
      <c r="K12" s="305"/>
      <c r="L12" s="303"/>
      <c r="M12" s="304"/>
      <c r="N12" s="304"/>
      <c r="O12" s="304"/>
      <c r="P12" s="304"/>
      <c r="Q12" s="305"/>
      <c r="R12" s="157"/>
      <c r="S12" s="152"/>
      <c r="T12" s="152"/>
      <c r="U12" s="152"/>
      <c r="V12" s="152"/>
      <c r="W12" s="152"/>
      <c r="X12" s="152"/>
      <c r="Y12" s="152"/>
      <c r="Z12" s="152"/>
      <c r="AA12" s="152"/>
      <c r="AB12" s="152"/>
      <c r="AC12" s="152"/>
      <c r="AD12" s="152"/>
      <c r="AE12" s="157"/>
      <c r="AF12" s="157"/>
      <c r="AG12" s="157"/>
      <c r="AH12" s="157"/>
      <c r="AI12" s="157"/>
      <c r="AJ12" s="157"/>
      <c r="AK12" s="157"/>
      <c r="AL12" s="157"/>
      <c r="AM12" s="157"/>
    </row>
    <row r="13" spans="1:39" s="159" customFormat="1" ht="15" customHeight="1">
      <c r="A13" s="303" t="s">
        <v>224</v>
      </c>
      <c r="B13" s="304"/>
      <c r="C13" s="304"/>
      <c r="D13" s="304"/>
      <c r="E13" s="304"/>
      <c r="F13" s="304"/>
      <c r="G13" s="304"/>
      <c r="H13" s="304"/>
      <c r="I13" s="304"/>
      <c r="J13" s="304"/>
      <c r="K13" s="305"/>
      <c r="L13" s="303"/>
      <c r="M13" s="304"/>
      <c r="N13" s="304"/>
      <c r="O13" s="304"/>
      <c r="P13" s="304"/>
      <c r="Q13" s="305"/>
      <c r="R13" s="157"/>
      <c r="S13" s="152"/>
      <c r="T13" s="152"/>
      <c r="U13" s="152"/>
      <c r="V13" s="152"/>
      <c r="W13" s="152"/>
      <c r="X13" s="152"/>
      <c r="Y13" s="152"/>
      <c r="Z13" s="152"/>
      <c r="AA13" s="152"/>
      <c r="AB13" s="152"/>
      <c r="AC13" s="152"/>
      <c r="AD13" s="152"/>
      <c r="AE13" s="157"/>
      <c r="AF13" s="157"/>
      <c r="AG13" s="157"/>
      <c r="AH13" s="157"/>
      <c r="AI13" s="157"/>
      <c r="AJ13" s="157"/>
      <c r="AK13" s="157"/>
      <c r="AL13" s="157"/>
      <c r="AM13" s="157"/>
    </row>
    <row r="14" spans="1:39" s="159" customFormat="1" ht="15" customHeight="1">
      <c r="A14" s="362" t="s">
        <v>262</v>
      </c>
      <c r="B14" s="363"/>
      <c r="C14" s="363"/>
      <c r="D14" s="363"/>
      <c r="E14" s="363"/>
      <c r="F14" s="363"/>
      <c r="G14" s="363"/>
      <c r="H14" s="363"/>
      <c r="I14" s="363"/>
      <c r="J14" s="363"/>
      <c r="K14" s="364"/>
      <c r="L14" s="303"/>
      <c r="M14" s="304"/>
      <c r="N14" s="304"/>
      <c r="O14" s="304"/>
      <c r="P14" s="304"/>
      <c r="Q14" s="305"/>
      <c r="R14" s="157"/>
      <c r="S14" s="152"/>
      <c r="T14" s="152"/>
      <c r="U14" s="152"/>
      <c r="V14" s="152"/>
      <c r="W14" s="152"/>
      <c r="X14" s="152"/>
      <c r="Y14" s="152"/>
      <c r="Z14" s="152"/>
      <c r="AA14" s="152"/>
      <c r="AB14" s="152"/>
      <c r="AC14" s="152"/>
      <c r="AD14" s="152"/>
      <c r="AE14" s="157"/>
      <c r="AF14" s="157"/>
      <c r="AG14" s="157"/>
      <c r="AH14" s="157"/>
      <c r="AI14" s="157"/>
      <c r="AJ14" s="157"/>
      <c r="AK14" s="157"/>
      <c r="AL14" s="157"/>
      <c r="AM14" s="157"/>
    </row>
    <row r="15" spans="1:39" s="159" customFormat="1" ht="15" customHeight="1">
      <c r="A15" s="362"/>
      <c r="B15" s="363"/>
      <c r="C15" s="363"/>
      <c r="D15" s="363"/>
      <c r="E15" s="363"/>
      <c r="F15" s="363"/>
      <c r="G15" s="363"/>
      <c r="H15" s="363"/>
      <c r="I15" s="363"/>
      <c r="J15" s="363"/>
      <c r="K15" s="364"/>
      <c r="L15" s="303"/>
      <c r="M15" s="304"/>
      <c r="N15" s="304"/>
      <c r="O15" s="304"/>
      <c r="P15" s="304"/>
      <c r="Q15" s="305"/>
      <c r="R15" s="157"/>
      <c r="S15" s="152"/>
      <c r="T15" s="152"/>
      <c r="U15" s="152"/>
      <c r="V15" s="152"/>
      <c r="W15" s="152"/>
      <c r="X15" s="152"/>
      <c r="Y15" s="152"/>
      <c r="Z15" s="152"/>
      <c r="AA15" s="152"/>
      <c r="AB15" s="152"/>
      <c r="AC15" s="152"/>
      <c r="AD15" s="152"/>
      <c r="AE15" s="157"/>
      <c r="AF15" s="157"/>
      <c r="AG15" s="157"/>
      <c r="AH15" s="157"/>
      <c r="AI15" s="157"/>
      <c r="AJ15" s="157"/>
      <c r="AK15" s="157"/>
      <c r="AL15" s="157"/>
      <c r="AM15" s="157"/>
    </row>
    <row r="16" spans="1:39" s="159" customFormat="1" ht="16" customHeight="1">
      <c r="A16" s="362"/>
      <c r="B16" s="363"/>
      <c r="C16" s="363"/>
      <c r="D16" s="363"/>
      <c r="E16" s="363"/>
      <c r="F16" s="363"/>
      <c r="G16" s="363"/>
      <c r="H16" s="363"/>
      <c r="I16" s="363"/>
      <c r="J16" s="363"/>
      <c r="K16" s="364"/>
      <c r="L16" s="176"/>
      <c r="M16" s="177"/>
      <c r="N16" s="177"/>
      <c r="O16" s="177"/>
      <c r="P16" s="177"/>
      <c r="Q16" s="178"/>
      <c r="R16" s="157"/>
      <c r="S16" s="152"/>
      <c r="T16" s="152"/>
      <c r="U16" s="152"/>
      <c r="V16" s="152"/>
      <c r="W16" s="152"/>
      <c r="X16" s="152"/>
      <c r="Y16" s="152"/>
      <c r="Z16" s="152"/>
      <c r="AA16" s="152"/>
      <c r="AB16" s="152"/>
      <c r="AC16" s="152"/>
      <c r="AD16" s="152"/>
      <c r="AE16" s="157"/>
      <c r="AF16" s="157"/>
      <c r="AG16" s="157"/>
      <c r="AH16" s="157"/>
      <c r="AI16" s="157"/>
      <c r="AJ16" s="157"/>
      <c r="AK16" s="157"/>
      <c r="AL16" s="157"/>
      <c r="AM16" s="157"/>
    </row>
    <row r="17" spans="1:39" s="159" customFormat="1" ht="16" customHeight="1">
      <c r="A17" s="189"/>
      <c r="B17" s="190"/>
      <c r="C17" s="190"/>
      <c r="D17" s="190"/>
      <c r="E17" s="190"/>
      <c r="F17" s="190"/>
      <c r="G17" s="190"/>
      <c r="H17" s="190"/>
      <c r="I17" s="190"/>
      <c r="J17" s="190"/>
      <c r="K17" s="191"/>
      <c r="L17" s="173"/>
      <c r="M17" s="174"/>
      <c r="N17" s="174"/>
      <c r="O17" s="174"/>
      <c r="P17" s="174"/>
      <c r="Q17" s="175"/>
      <c r="R17" s="157"/>
      <c r="S17" s="152"/>
      <c r="T17" s="152"/>
      <c r="U17" s="152"/>
      <c r="V17" s="152"/>
      <c r="W17" s="152"/>
      <c r="X17" s="152"/>
      <c r="Y17" s="152"/>
      <c r="Z17" s="152"/>
      <c r="AA17" s="152"/>
      <c r="AB17" s="152"/>
      <c r="AC17" s="152"/>
      <c r="AD17" s="152"/>
      <c r="AE17" s="157"/>
      <c r="AF17" s="157"/>
      <c r="AG17" s="157"/>
      <c r="AH17" s="157"/>
      <c r="AI17" s="157"/>
      <c r="AJ17" s="157"/>
      <c r="AK17" s="157"/>
      <c r="AL17" s="157"/>
      <c r="AM17" s="157"/>
    </row>
    <row r="18" spans="1:39" s="156" customFormat="1" ht="15" customHeight="1">
      <c r="A18" s="310" t="s">
        <v>226</v>
      </c>
      <c r="B18" s="311"/>
      <c r="C18" s="311"/>
      <c r="D18" s="311"/>
      <c r="E18" s="311"/>
      <c r="F18" s="311"/>
      <c r="G18" s="311"/>
      <c r="H18" s="311"/>
      <c r="I18" s="311"/>
      <c r="J18" s="311"/>
      <c r="K18" s="311"/>
      <c r="L18" s="311"/>
      <c r="M18" s="311"/>
      <c r="N18" s="311"/>
      <c r="O18" s="311"/>
      <c r="P18" s="311"/>
      <c r="Q18" s="312"/>
      <c r="R18" s="155"/>
      <c r="S18" s="152"/>
      <c r="T18" s="152"/>
      <c r="U18" s="152"/>
      <c r="V18" s="152"/>
      <c r="W18" s="152"/>
      <c r="X18" s="152"/>
      <c r="Y18" s="152"/>
      <c r="Z18" s="152"/>
      <c r="AA18" s="152"/>
      <c r="AB18" s="152"/>
      <c r="AC18" s="152"/>
      <c r="AD18" s="152"/>
      <c r="AE18" s="187"/>
      <c r="AF18" s="187"/>
      <c r="AG18" s="187"/>
      <c r="AH18" s="187"/>
      <c r="AI18" s="187"/>
      <c r="AJ18" s="187"/>
      <c r="AK18" s="187"/>
      <c r="AL18" s="187"/>
      <c r="AM18" s="187"/>
    </row>
    <row r="19" spans="1:39" s="159" customFormat="1" ht="15" customHeight="1">
      <c r="A19" s="325" t="s">
        <v>227</v>
      </c>
      <c r="B19" s="326"/>
      <c r="C19" s="326"/>
      <c r="D19" s="326"/>
      <c r="E19" s="326"/>
      <c r="F19" s="326"/>
      <c r="G19" s="326"/>
      <c r="H19" s="326"/>
      <c r="I19" s="326"/>
      <c r="J19" s="326"/>
      <c r="K19" s="326"/>
      <c r="L19" s="326"/>
      <c r="M19" s="326"/>
      <c r="N19" s="326"/>
      <c r="O19" s="326"/>
      <c r="P19" s="326"/>
      <c r="Q19" s="327"/>
      <c r="R19" s="157"/>
      <c r="S19" s="152"/>
      <c r="T19" s="152"/>
      <c r="U19" s="152"/>
      <c r="V19" s="152"/>
      <c r="W19" s="152"/>
      <c r="X19" s="152"/>
      <c r="Y19" s="152"/>
      <c r="Z19" s="152"/>
      <c r="AA19" s="152"/>
      <c r="AB19" s="152"/>
      <c r="AC19" s="152"/>
      <c r="AD19" s="152"/>
      <c r="AE19" s="157"/>
      <c r="AF19" s="157"/>
      <c r="AG19" s="157"/>
      <c r="AH19" s="157"/>
      <c r="AI19" s="157"/>
      <c r="AJ19" s="157"/>
      <c r="AK19" s="157"/>
      <c r="AL19" s="157"/>
      <c r="AM19" s="157"/>
    </row>
    <row r="20" spans="1:39" s="160" customFormat="1" ht="15" customHeight="1">
      <c r="A20" s="303" t="s">
        <v>247</v>
      </c>
      <c r="B20" s="304"/>
      <c r="C20" s="304"/>
      <c r="D20" s="304"/>
      <c r="E20" s="304"/>
      <c r="F20" s="304"/>
      <c r="G20" s="304"/>
      <c r="H20" s="304"/>
      <c r="I20" s="304"/>
      <c r="J20" s="304"/>
      <c r="K20" s="304"/>
      <c r="L20" s="304"/>
      <c r="M20" s="304"/>
      <c r="N20" s="304"/>
      <c r="O20" s="304"/>
      <c r="P20" s="304"/>
      <c r="Q20" s="305"/>
      <c r="R20" s="157"/>
      <c r="S20" s="152"/>
      <c r="T20" s="152"/>
      <c r="U20" s="152"/>
      <c r="V20" s="152"/>
      <c r="W20" s="152"/>
      <c r="X20" s="152"/>
      <c r="Y20" s="152"/>
      <c r="Z20" s="152"/>
      <c r="AA20" s="152"/>
      <c r="AB20" s="152"/>
      <c r="AC20" s="152"/>
      <c r="AD20" s="152"/>
      <c r="AE20" s="157"/>
      <c r="AF20" s="157"/>
      <c r="AG20" s="157"/>
      <c r="AH20" s="157"/>
      <c r="AI20" s="157"/>
      <c r="AJ20" s="157"/>
      <c r="AK20" s="157"/>
      <c r="AL20" s="157"/>
      <c r="AM20" s="157"/>
    </row>
    <row r="21" spans="1:39" s="160" customFormat="1" ht="15" customHeight="1">
      <c r="A21" s="303" t="s">
        <v>319</v>
      </c>
      <c r="B21" s="304"/>
      <c r="C21" s="304"/>
      <c r="D21" s="304"/>
      <c r="E21" s="304"/>
      <c r="F21" s="304"/>
      <c r="G21" s="304"/>
      <c r="H21" s="304"/>
      <c r="I21" s="304"/>
      <c r="J21" s="304"/>
      <c r="K21" s="304"/>
      <c r="L21" s="304"/>
      <c r="M21" s="304"/>
      <c r="N21" s="304"/>
      <c r="O21" s="304"/>
      <c r="P21" s="304"/>
      <c r="Q21" s="305"/>
      <c r="R21" s="157"/>
      <c r="S21" s="152"/>
      <c r="T21" s="152"/>
      <c r="U21" s="152"/>
      <c r="V21" s="152"/>
      <c r="W21" s="152"/>
      <c r="X21" s="152"/>
      <c r="Y21" s="152"/>
      <c r="Z21" s="152"/>
      <c r="AA21" s="152"/>
      <c r="AB21" s="152"/>
      <c r="AC21" s="152"/>
      <c r="AD21" s="152"/>
      <c r="AE21" s="157"/>
      <c r="AF21" s="157"/>
      <c r="AG21" s="157"/>
      <c r="AH21" s="157"/>
      <c r="AI21" s="157"/>
      <c r="AJ21" s="157"/>
      <c r="AK21" s="157"/>
      <c r="AL21" s="157"/>
      <c r="AM21" s="157"/>
    </row>
    <row r="22" spans="1:39" s="160" customFormat="1" ht="15" customHeight="1">
      <c r="A22" s="303" t="s">
        <v>248</v>
      </c>
      <c r="B22" s="304"/>
      <c r="C22" s="304"/>
      <c r="D22" s="304"/>
      <c r="E22" s="304"/>
      <c r="F22" s="304"/>
      <c r="G22" s="304"/>
      <c r="H22" s="304"/>
      <c r="I22" s="304"/>
      <c r="J22" s="304"/>
      <c r="K22" s="304"/>
      <c r="L22" s="304"/>
      <c r="M22" s="304"/>
      <c r="N22" s="304"/>
      <c r="O22" s="304"/>
      <c r="P22" s="304"/>
      <c r="Q22" s="305"/>
      <c r="R22" s="157"/>
      <c r="S22" s="152"/>
      <c r="T22" s="152"/>
      <c r="U22" s="152"/>
      <c r="V22" s="152"/>
      <c r="W22" s="152"/>
      <c r="X22" s="152"/>
      <c r="Y22" s="152"/>
      <c r="Z22" s="152"/>
      <c r="AA22" s="152"/>
      <c r="AB22" s="152"/>
      <c r="AC22" s="152"/>
      <c r="AD22" s="152"/>
      <c r="AE22" s="157"/>
      <c r="AF22" s="157"/>
      <c r="AG22" s="157"/>
      <c r="AH22" s="157"/>
      <c r="AI22" s="157"/>
      <c r="AJ22" s="157"/>
      <c r="AK22" s="157"/>
      <c r="AL22" s="157"/>
      <c r="AM22" s="157"/>
    </row>
    <row r="23" spans="1:39" s="196" customFormat="1" ht="15" customHeight="1">
      <c r="A23" s="303"/>
      <c r="B23" s="304"/>
      <c r="C23" s="304"/>
      <c r="D23" s="304"/>
      <c r="E23" s="304"/>
      <c r="F23" s="304"/>
      <c r="G23" s="304"/>
      <c r="H23" s="304"/>
      <c r="I23" s="304"/>
      <c r="J23" s="304"/>
      <c r="K23" s="304"/>
      <c r="L23" s="304"/>
      <c r="M23" s="304"/>
      <c r="N23" s="304"/>
      <c r="O23" s="304"/>
      <c r="P23" s="304"/>
      <c r="Q23" s="305"/>
      <c r="R23" s="157"/>
      <c r="S23" s="152"/>
      <c r="T23" s="152"/>
      <c r="U23" s="152"/>
      <c r="V23" s="152"/>
      <c r="W23" s="152"/>
      <c r="X23" s="152"/>
      <c r="Y23" s="152"/>
      <c r="Z23" s="152"/>
      <c r="AA23" s="152"/>
      <c r="AB23" s="152"/>
      <c r="AC23" s="152"/>
      <c r="AD23" s="152"/>
      <c r="AE23" s="157"/>
      <c r="AF23" s="157"/>
      <c r="AG23" s="157"/>
      <c r="AH23" s="157"/>
      <c r="AI23" s="157"/>
      <c r="AJ23" s="157"/>
      <c r="AK23" s="157"/>
      <c r="AL23" s="157"/>
      <c r="AM23" s="157"/>
    </row>
    <row r="24" spans="1:39" s="159" customFormat="1" ht="15" customHeight="1">
      <c r="A24" s="319"/>
      <c r="B24" s="320"/>
      <c r="C24" s="320"/>
      <c r="D24" s="320"/>
      <c r="E24" s="320"/>
      <c r="F24" s="320"/>
      <c r="G24" s="320"/>
      <c r="H24" s="320"/>
      <c r="I24" s="320"/>
      <c r="J24" s="320"/>
      <c r="K24" s="320"/>
      <c r="L24" s="320"/>
      <c r="M24" s="320"/>
      <c r="N24" s="320"/>
      <c r="O24" s="320"/>
      <c r="P24" s="320"/>
      <c r="Q24" s="321"/>
      <c r="R24" s="157"/>
      <c r="S24" s="152"/>
      <c r="T24" s="152"/>
      <c r="U24" s="152"/>
      <c r="V24" s="152"/>
      <c r="W24" s="152"/>
      <c r="X24" s="152"/>
      <c r="Y24" s="152"/>
      <c r="Z24" s="152"/>
      <c r="AA24" s="152"/>
      <c r="AB24" s="152"/>
      <c r="AC24" s="152"/>
      <c r="AD24" s="152"/>
      <c r="AE24" s="157"/>
      <c r="AF24" s="157"/>
      <c r="AG24" s="157"/>
      <c r="AH24" s="157"/>
      <c r="AI24" s="157"/>
      <c r="AJ24" s="157"/>
      <c r="AK24" s="157"/>
      <c r="AL24" s="157"/>
      <c r="AM24" s="157"/>
    </row>
    <row r="25" spans="1:39" s="156" customFormat="1" ht="15" customHeight="1">
      <c r="A25" s="316" t="s">
        <v>12</v>
      </c>
      <c r="B25" s="317"/>
      <c r="C25" s="317"/>
      <c r="D25" s="317"/>
      <c r="E25" s="317"/>
      <c r="F25" s="317"/>
      <c r="G25" s="317"/>
      <c r="H25" s="317"/>
      <c r="I25" s="317"/>
      <c r="J25" s="317"/>
      <c r="K25" s="317"/>
      <c r="L25" s="317"/>
      <c r="M25" s="317"/>
      <c r="N25" s="317"/>
      <c r="O25" s="317"/>
      <c r="P25" s="317"/>
      <c r="Q25" s="318"/>
      <c r="R25" s="155"/>
      <c r="S25" s="152"/>
      <c r="T25" s="152"/>
      <c r="U25" s="152"/>
      <c r="V25" s="152"/>
      <c r="W25" s="152"/>
      <c r="X25" s="152"/>
      <c r="Y25" s="152"/>
      <c r="Z25" s="152"/>
      <c r="AA25" s="152"/>
      <c r="AB25" s="152"/>
      <c r="AC25" s="152"/>
      <c r="AD25" s="152"/>
      <c r="AE25" s="187"/>
      <c r="AF25" s="187"/>
      <c r="AG25" s="187"/>
      <c r="AH25" s="187"/>
      <c r="AI25" s="187"/>
      <c r="AJ25" s="187"/>
      <c r="AK25" s="187"/>
      <c r="AL25" s="187"/>
      <c r="AM25" s="187"/>
    </row>
    <row r="26" spans="1:39" s="154" customFormat="1" ht="15" customHeight="1">
      <c r="A26" s="322" t="s">
        <v>228</v>
      </c>
      <c r="B26" s="323"/>
      <c r="C26" s="323"/>
      <c r="D26" s="323"/>
      <c r="E26" s="323"/>
      <c r="F26" s="323"/>
      <c r="G26" s="323"/>
      <c r="H26" s="323"/>
      <c r="I26" s="323"/>
      <c r="J26" s="323"/>
      <c r="K26" s="323"/>
      <c r="L26" s="323"/>
      <c r="M26" s="323"/>
      <c r="N26" s="323"/>
      <c r="O26" s="323"/>
      <c r="P26" s="323"/>
      <c r="Q26" s="324"/>
      <c r="R26" s="152"/>
      <c r="S26" s="152"/>
      <c r="T26" s="152"/>
      <c r="U26" s="152"/>
      <c r="V26" s="152"/>
      <c r="W26" s="152"/>
      <c r="X26" s="152"/>
      <c r="Y26" s="152"/>
      <c r="Z26" s="152"/>
      <c r="AA26" s="152"/>
      <c r="AB26" s="152"/>
      <c r="AC26" s="152"/>
      <c r="AD26" s="152"/>
      <c r="AE26" s="186"/>
      <c r="AF26" s="186"/>
      <c r="AG26" s="186"/>
      <c r="AH26" s="186"/>
      <c r="AI26" s="186"/>
      <c r="AJ26" s="186"/>
      <c r="AK26" s="186"/>
      <c r="AL26" s="186"/>
      <c r="AM26" s="186"/>
    </row>
    <row r="27" spans="1:39" s="154" customFormat="1" ht="15" customHeight="1">
      <c r="A27" s="300" t="s">
        <v>249</v>
      </c>
      <c r="B27" s="301"/>
      <c r="C27" s="301"/>
      <c r="D27" s="301"/>
      <c r="E27" s="301"/>
      <c r="F27" s="301"/>
      <c r="G27" s="301"/>
      <c r="H27" s="301"/>
      <c r="I27" s="301"/>
      <c r="J27" s="301"/>
      <c r="K27" s="301"/>
      <c r="L27" s="301"/>
      <c r="M27" s="301"/>
      <c r="N27" s="301"/>
      <c r="O27" s="301"/>
      <c r="P27" s="301"/>
      <c r="Q27" s="302"/>
      <c r="R27" s="152"/>
      <c r="S27" s="152"/>
      <c r="T27" s="152"/>
      <c r="U27" s="152"/>
      <c r="V27" s="152"/>
      <c r="W27" s="152"/>
      <c r="X27" s="152"/>
      <c r="Y27" s="152"/>
      <c r="Z27" s="152"/>
      <c r="AA27" s="152"/>
      <c r="AB27" s="152"/>
      <c r="AC27" s="152"/>
      <c r="AD27" s="152"/>
      <c r="AE27" s="186"/>
      <c r="AF27" s="186"/>
      <c r="AG27" s="186"/>
      <c r="AH27" s="186"/>
      <c r="AI27" s="186"/>
      <c r="AJ27" s="186"/>
      <c r="AK27" s="186"/>
      <c r="AL27" s="186"/>
      <c r="AM27" s="186"/>
    </row>
    <row r="28" spans="1:39" s="154" customFormat="1" ht="15" customHeight="1">
      <c r="A28" s="303" t="s">
        <v>250</v>
      </c>
      <c r="B28" s="304"/>
      <c r="C28" s="304"/>
      <c r="D28" s="304"/>
      <c r="E28" s="304"/>
      <c r="F28" s="304"/>
      <c r="G28" s="304"/>
      <c r="H28" s="304"/>
      <c r="I28" s="304"/>
      <c r="J28" s="304"/>
      <c r="K28" s="304"/>
      <c r="L28" s="304"/>
      <c r="M28" s="304"/>
      <c r="N28" s="304"/>
      <c r="O28" s="304"/>
      <c r="P28" s="304"/>
      <c r="Q28" s="305"/>
      <c r="R28" s="152"/>
      <c r="S28" s="152"/>
      <c r="T28" s="152"/>
      <c r="U28" s="152"/>
      <c r="V28" s="152"/>
      <c r="W28" s="152"/>
      <c r="X28" s="152"/>
      <c r="Y28" s="152"/>
      <c r="Z28" s="152"/>
      <c r="AA28" s="152"/>
      <c r="AB28" s="152"/>
      <c r="AC28" s="152"/>
      <c r="AD28" s="152"/>
      <c r="AE28" s="186"/>
      <c r="AF28" s="186"/>
      <c r="AG28" s="186"/>
      <c r="AH28" s="186"/>
      <c r="AI28" s="186"/>
      <c r="AJ28" s="186"/>
      <c r="AK28" s="186"/>
      <c r="AL28" s="186"/>
      <c r="AM28" s="186"/>
    </row>
    <row r="29" spans="1:39" s="154" customFormat="1" ht="15" customHeight="1">
      <c r="A29" s="303"/>
      <c r="B29" s="304"/>
      <c r="C29" s="304"/>
      <c r="D29" s="304"/>
      <c r="E29" s="304"/>
      <c r="F29" s="304"/>
      <c r="G29" s="304"/>
      <c r="H29" s="304"/>
      <c r="I29" s="304"/>
      <c r="J29" s="304"/>
      <c r="K29" s="304"/>
      <c r="L29" s="304"/>
      <c r="M29" s="304"/>
      <c r="N29" s="304"/>
      <c r="O29" s="304"/>
      <c r="P29" s="304"/>
      <c r="Q29" s="305"/>
      <c r="R29" s="152"/>
      <c r="S29" s="152"/>
      <c r="T29" s="152"/>
      <c r="U29" s="152"/>
      <c r="V29" s="152"/>
      <c r="W29" s="152"/>
      <c r="X29" s="152"/>
      <c r="Y29" s="152"/>
      <c r="Z29" s="152"/>
      <c r="AA29" s="152"/>
      <c r="AB29" s="152"/>
      <c r="AC29" s="152"/>
      <c r="AD29" s="152"/>
      <c r="AE29" s="186"/>
      <c r="AF29" s="186"/>
      <c r="AG29" s="186"/>
      <c r="AH29" s="186"/>
      <c r="AI29" s="186"/>
      <c r="AJ29" s="186"/>
      <c r="AK29" s="186"/>
      <c r="AL29" s="186"/>
      <c r="AM29" s="186"/>
    </row>
    <row r="30" spans="1:39" s="154" customFormat="1" ht="15" customHeight="1">
      <c r="A30" s="303" t="s">
        <v>287</v>
      </c>
      <c r="B30" s="304"/>
      <c r="C30" s="304"/>
      <c r="D30" s="304"/>
      <c r="E30" s="304"/>
      <c r="F30" s="304"/>
      <c r="G30" s="304"/>
      <c r="H30" s="304"/>
      <c r="I30" s="304"/>
      <c r="J30" s="304"/>
      <c r="K30" s="304"/>
      <c r="L30" s="304"/>
      <c r="M30" s="304"/>
      <c r="N30" s="304"/>
      <c r="O30" s="304"/>
      <c r="P30" s="304"/>
      <c r="Q30" s="305"/>
      <c r="R30" s="197"/>
      <c r="S30" s="197"/>
      <c r="T30" s="197"/>
      <c r="U30" s="197"/>
      <c r="V30" s="197"/>
      <c r="W30" s="197"/>
      <c r="X30" s="197"/>
      <c r="Y30" s="197"/>
      <c r="Z30" s="197"/>
      <c r="AA30" s="197"/>
      <c r="AB30" s="197"/>
      <c r="AC30" s="197"/>
      <c r="AD30" s="197"/>
      <c r="AE30" s="186"/>
      <c r="AF30" s="186"/>
      <c r="AG30" s="186"/>
      <c r="AH30" s="186"/>
      <c r="AI30" s="186"/>
      <c r="AJ30" s="186"/>
      <c r="AK30" s="186"/>
      <c r="AL30" s="186"/>
      <c r="AM30" s="186"/>
    </row>
    <row r="31" spans="1:39" s="154" customFormat="1" ht="15" customHeight="1">
      <c r="A31" s="322"/>
      <c r="B31" s="323"/>
      <c r="C31" s="323"/>
      <c r="D31" s="323"/>
      <c r="E31" s="323"/>
      <c r="F31" s="323"/>
      <c r="G31" s="323"/>
      <c r="H31" s="323"/>
      <c r="I31" s="323"/>
      <c r="J31" s="323"/>
      <c r="K31" s="323"/>
      <c r="L31" s="323"/>
      <c r="M31" s="323"/>
      <c r="N31" s="323"/>
      <c r="O31" s="323"/>
      <c r="P31" s="323"/>
      <c r="Q31" s="324"/>
      <c r="R31" s="197"/>
      <c r="S31" s="197"/>
      <c r="T31" s="197"/>
      <c r="U31" s="197"/>
      <c r="V31" s="197"/>
      <c r="W31" s="197"/>
      <c r="X31" s="197"/>
      <c r="Y31" s="197"/>
      <c r="Z31" s="197"/>
      <c r="AA31" s="197"/>
      <c r="AB31" s="197"/>
      <c r="AC31" s="197"/>
      <c r="AD31" s="197"/>
      <c r="AE31" s="186"/>
      <c r="AF31" s="186"/>
      <c r="AG31" s="186"/>
      <c r="AH31" s="186"/>
      <c r="AI31" s="186"/>
      <c r="AJ31" s="186"/>
      <c r="AK31" s="186"/>
      <c r="AL31" s="186"/>
      <c r="AM31" s="186"/>
    </row>
    <row r="32" spans="1:39" s="156" customFormat="1" ht="15" customHeight="1">
      <c r="A32" s="313" t="s">
        <v>229</v>
      </c>
      <c r="B32" s="314"/>
      <c r="C32" s="314"/>
      <c r="D32" s="314"/>
      <c r="E32" s="314"/>
      <c r="F32" s="314"/>
      <c r="G32" s="314"/>
      <c r="H32" s="314"/>
      <c r="I32" s="314"/>
      <c r="J32" s="314"/>
      <c r="K32" s="314"/>
      <c r="L32" s="314"/>
      <c r="M32" s="314"/>
      <c r="N32" s="314"/>
      <c r="O32" s="314"/>
      <c r="P32" s="314"/>
      <c r="Q32" s="315"/>
      <c r="R32" s="197"/>
      <c r="S32" s="197"/>
      <c r="T32" s="197"/>
      <c r="U32" s="197"/>
      <c r="V32" s="197"/>
      <c r="W32" s="197"/>
      <c r="X32" s="197"/>
      <c r="Y32" s="197"/>
      <c r="Z32" s="197"/>
      <c r="AA32" s="197"/>
      <c r="AB32" s="197"/>
      <c r="AC32" s="197"/>
      <c r="AD32" s="197"/>
      <c r="AE32" s="187"/>
      <c r="AF32" s="187"/>
      <c r="AG32" s="187"/>
      <c r="AH32" s="187"/>
      <c r="AI32" s="187"/>
      <c r="AJ32" s="187"/>
      <c r="AK32" s="187"/>
      <c r="AL32" s="187"/>
      <c r="AM32" s="187"/>
    </row>
    <row r="33" spans="1:69" s="162" customFormat="1" ht="15" customHeight="1">
      <c r="A33" s="325" t="s">
        <v>257</v>
      </c>
      <c r="B33" s="326"/>
      <c r="C33" s="326"/>
      <c r="D33" s="326"/>
      <c r="E33" s="326"/>
      <c r="F33" s="326"/>
      <c r="G33" s="326"/>
      <c r="H33" s="326"/>
      <c r="I33" s="326"/>
      <c r="J33" s="326"/>
      <c r="K33" s="326"/>
      <c r="L33" s="326"/>
      <c r="M33" s="326"/>
      <c r="N33" s="326"/>
      <c r="O33" s="326"/>
      <c r="P33" s="326"/>
      <c r="Q33" s="327"/>
      <c r="R33" s="197"/>
      <c r="S33" s="197"/>
      <c r="T33" s="197"/>
      <c r="U33" s="197"/>
      <c r="V33" s="197"/>
      <c r="W33" s="197"/>
      <c r="X33" s="197"/>
      <c r="Y33" s="197"/>
      <c r="Z33" s="197"/>
      <c r="AA33" s="197"/>
      <c r="AB33" s="197"/>
      <c r="AC33" s="197"/>
      <c r="AD33" s="197"/>
      <c r="AE33" s="161"/>
      <c r="AF33" s="161"/>
      <c r="AG33" s="161"/>
      <c r="AH33" s="161"/>
      <c r="AI33" s="161"/>
      <c r="AJ33" s="161"/>
      <c r="AK33" s="161"/>
      <c r="AL33" s="161"/>
      <c r="AM33" s="161"/>
    </row>
    <row r="34" spans="1:69" s="162" customFormat="1" ht="15" customHeight="1">
      <c r="A34" s="303"/>
      <c r="B34" s="304"/>
      <c r="C34" s="304"/>
      <c r="D34" s="304"/>
      <c r="E34" s="304"/>
      <c r="F34" s="304"/>
      <c r="G34" s="304"/>
      <c r="H34" s="304"/>
      <c r="I34" s="304"/>
      <c r="J34" s="304"/>
      <c r="K34" s="304"/>
      <c r="L34" s="304"/>
      <c r="M34" s="304"/>
      <c r="N34" s="304"/>
      <c r="O34" s="304"/>
      <c r="P34" s="304"/>
      <c r="Q34" s="305"/>
      <c r="R34" s="197"/>
      <c r="S34" s="197"/>
      <c r="T34" s="197"/>
      <c r="U34" s="197"/>
      <c r="V34" s="197"/>
      <c r="W34" s="197"/>
      <c r="X34" s="197"/>
      <c r="Y34" s="197"/>
      <c r="Z34" s="197"/>
      <c r="AA34" s="197"/>
      <c r="AB34" s="197"/>
      <c r="AC34" s="197"/>
      <c r="AD34" s="197"/>
      <c r="AE34" s="161"/>
      <c r="AF34" s="161"/>
      <c r="AG34" s="161"/>
      <c r="AH34" s="161"/>
      <c r="AI34" s="161"/>
      <c r="AJ34" s="161"/>
      <c r="AK34" s="161"/>
      <c r="AL34" s="161"/>
      <c r="AM34" s="161"/>
    </row>
    <row r="35" spans="1:69" s="162" customFormat="1" ht="15" customHeight="1">
      <c r="A35" s="303"/>
      <c r="B35" s="304"/>
      <c r="C35" s="304"/>
      <c r="D35" s="304"/>
      <c r="E35" s="304"/>
      <c r="F35" s="304"/>
      <c r="G35" s="304"/>
      <c r="H35" s="304"/>
      <c r="I35" s="304"/>
      <c r="J35" s="304"/>
      <c r="K35" s="304"/>
      <c r="L35" s="304"/>
      <c r="M35" s="304"/>
      <c r="N35" s="304"/>
      <c r="O35" s="304"/>
      <c r="P35" s="304"/>
      <c r="Q35" s="305"/>
      <c r="R35" s="197"/>
      <c r="S35" s="197"/>
      <c r="T35" s="197"/>
      <c r="U35" s="197"/>
      <c r="V35" s="197"/>
      <c r="W35" s="197"/>
      <c r="X35" s="197"/>
      <c r="Y35" s="197"/>
      <c r="Z35" s="197"/>
      <c r="AA35" s="197"/>
      <c r="AB35" s="197"/>
      <c r="AC35" s="197"/>
      <c r="AD35" s="197"/>
      <c r="AE35" s="161"/>
      <c r="AF35" s="161"/>
      <c r="AG35" s="161"/>
      <c r="AH35" s="161"/>
      <c r="AI35" s="161"/>
      <c r="AJ35" s="161"/>
      <c r="AK35" s="161"/>
      <c r="AL35" s="161"/>
      <c r="AM35" s="161"/>
    </row>
    <row r="36" spans="1:69" s="162" customFormat="1" ht="15" customHeight="1">
      <c r="A36" s="300" t="s">
        <v>258</v>
      </c>
      <c r="B36" s="301"/>
      <c r="C36" s="301"/>
      <c r="D36" s="301"/>
      <c r="E36" s="301"/>
      <c r="F36" s="301"/>
      <c r="G36" s="301"/>
      <c r="H36" s="301"/>
      <c r="I36" s="301"/>
      <c r="J36" s="301"/>
      <c r="K36" s="301"/>
      <c r="L36" s="301"/>
      <c r="M36" s="301"/>
      <c r="N36" s="301"/>
      <c r="O36" s="301"/>
      <c r="P36" s="301"/>
      <c r="Q36" s="302"/>
      <c r="R36" s="197"/>
      <c r="S36" s="197"/>
      <c r="T36" s="197"/>
      <c r="U36" s="197"/>
      <c r="V36" s="197"/>
      <c r="W36" s="197"/>
      <c r="X36" s="197"/>
      <c r="Y36" s="197"/>
      <c r="Z36" s="197"/>
      <c r="AA36" s="197"/>
      <c r="AB36" s="197"/>
      <c r="AC36" s="197"/>
      <c r="AD36" s="197"/>
      <c r="AE36" s="161"/>
      <c r="AF36" s="161"/>
      <c r="AG36" s="161"/>
      <c r="AH36" s="161"/>
      <c r="AI36" s="161"/>
      <c r="AJ36" s="161"/>
      <c r="AK36" s="161"/>
      <c r="AL36" s="161"/>
      <c r="AM36" s="161"/>
    </row>
    <row r="37" spans="1:69" s="162" customFormat="1" ht="15" customHeight="1">
      <c r="A37" s="300" t="s">
        <v>259</v>
      </c>
      <c r="B37" s="301"/>
      <c r="C37" s="301"/>
      <c r="D37" s="301"/>
      <c r="E37" s="301"/>
      <c r="F37" s="301"/>
      <c r="G37" s="301"/>
      <c r="H37" s="301"/>
      <c r="I37" s="301"/>
      <c r="J37" s="301"/>
      <c r="K37" s="301"/>
      <c r="L37" s="301"/>
      <c r="M37" s="301"/>
      <c r="N37" s="301"/>
      <c r="O37" s="301"/>
      <c r="P37" s="301"/>
      <c r="Q37" s="302"/>
      <c r="R37" s="197"/>
      <c r="S37" s="197"/>
      <c r="T37" s="197"/>
      <c r="U37" s="197"/>
      <c r="V37" s="197"/>
      <c r="W37" s="197"/>
      <c r="X37" s="197"/>
      <c r="Y37" s="197"/>
      <c r="Z37" s="197"/>
      <c r="AA37" s="197"/>
      <c r="AB37" s="197"/>
      <c r="AC37" s="197"/>
      <c r="AD37" s="197"/>
      <c r="AE37" s="161"/>
      <c r="AF37" s="161"/>
      <c r="AG37" s="161"/>
      <c r="AH37" s="161"/>
      <c r="AI37" s="161"/>
      <c r="AJ37" s="161"/>
      <c r="AK37" s="161"/>
      <c r="AL37" s="161"/>
      <c r="AM37" s="161"/>
    </row>
    <row r="38" spans="1:69" s="162" customFormat="1" ht="15" customHeight="1">
      <c r="A38" s="300" t="s">
        <v>261</v>
      </c>
      <c r="B38" s="301"/>
      <c r="C38" s="301"/>
      <c r="D38" s="301"/>
      <c r="E38" s="301"/>
      <c r="F38" s="301"/>
      <c r="G38" s="301"/>
      <c r="H38" s="301"/>
      <c r="I38" s="301"/>
      <c r="J38" s="301"/>
      <c r="K38" s="301"/>
      <c r="L38" s="301"/>
      <c r="M38" s="301"/>
      <c r="N38" s="301"/>
      <c r="O38" s="301"/>
      <c r="P38" s="301"/>
      <c r="Q38" s="302"/>
      <c r="R38" s="197"/>
      <c r="S38" s="197"/>
      <c r="T38" s="197"/>
      <c r="U38" s="197"/>
      <c r="V38" s="197"/>
      <c r="W38" s="197"/>
      <c r="X38" s="197"/>
      <c r="Y38" s="197"/>
      <c r="Z38" s="197"/>
      <c r="AA38" s="197"/>
      <c r="AB38" s="197"/>
      <c r="AC38" s="197"/>
      <c r="AD38" s="197"/>
      <c r="AE38" s="161"/>
      <c r="AF38" s="161"/>
      <c r="AG38" s="161"/>
      <c r="AH38" s="161"/>
      <c r="AI38" s="161"/>
      <c r="AJ38" s="161"/>
      <c r="AK38" s="161"/>
      <c r="AL38" s="161"/>
      <c r="AM38" s="161"/>
    </row>
    <row r="39" spans="1:69" s="162" customFormat="1" ht="15" customHeight="1">
      <c r="A39" s="331" t="s">
        <v>259</v>
      </c>
      <c r="B39" s="332"/>
      <c r="C39" s="332"/>
      <c r="D39" s="332"/>
      <c r="E39" s="332"/>
      <c r="F39" s="332"/>
      <c r="G39" s="332"/>
      <c r="H39" s="332"/>
      <c r="I39" s="332"/>
      <c r="J39" s="332"/>
      <c r="K39" s="332"/>
      <c r="L39" s="332"/>
      <c r="M39" s="332"/>
      <c r="N39" s="332"/>
      <c r="O39" s="332"/>
      <c r="P39" s="332"/>
      <c r="Q39" s="333"/>
      <c r="R39" s="197"/>
      <c r="S39" s="197"/>
      <c r="T39" s="197"/>
      <c r="U39" s="197"/>
      <c r="V39" s="197"/>
      <c r="W39" s="197"/>
      <c r="X39" s="197"/>
      <c r="Y39" s="197"/>
      <c r="Z39" s="197"/>
      <c r="AA39" s="197"/>
      <c r="AB39" s="197"/>
      <c r="AC39" s="197"/>
      <c r="AD39" s="197"/>
      <c r="AE39" s="161"/>
      <c r="AF39" s="161"/>
      <c r="AG39" s="161"/>
      <c r="AH39" s="161"/>
      <c r="AI39" s="161"/>
      <c r="AJ39" s="161"/>
      <c r="AK39" s="161"/>
      <c r="AL39" s="161"/>
      <c r="AM39" s="161"/>
    </row>
    <row r="40" spans="1:69" s="162" customFormat="1" ht="15" customHeight="1">
      <c r="A40" s="300" t="s">
        <v>260</v>
      </c>
      <c r="B40" s="301"/>
      <c r="C40" s="301"/>
      <c r="D40" s="301"/>
      <c r="E40" s="301"/>
      <c r="F40" s="301"/>
      <c r="G40" s="301"/>
      <c r="H40" s="301"/>
      <c r="I40" s="301"/>
      <c r="J40" s="301"/>
      <c r="K40" s="301"/>
      <c r="L40" s="301"/>
      <c r="M40" s="301"/>
      <c r="N40" s="301"/>
      <c r="O40" s="301"/>
      <c r="P40" s="301"/>
      <c r="Q40" s="302"/>
      <c r="R40" s="197"/>
      <c r="S40" s="197"/>
      <c r="T40" s="197"/>
      <c r="U40" s="197"/>
      <c r="V40" s="197"/>
      <c r="W40" s="197"/>
      <c r="X40" s="197"/>
      <c r="Y40" s="197"/>
      <c r="Z40" s="197"/>
      <c r="AA40" s="197"/>
      <c r="AB40" s="197"/>
      <c r="AC40" s="197"/>
      <c r="AD40" s="197"/>
      <c r="AE40" s="161"/>
      <c r="AF40" s="161"/>
      <c r="AG40" s="161"/>
      <c r="AH40" s="161"/>
      <c r="AI40" s="161"/>
      <c r="AJ40" s="161"/>
      <c r="AK40" s="161"/>
      <c r="AL40" s="161"/>
      <c r="AM40" s="161"/>
    </row>
    <row r="41" spans="1:69" s="162" customFormat="1" ht="15" customHeight="1">
      <c r="A41" s="300" t="s">
        <v>259</v>
      </c>
      <c r="B41" s="301"/>
      <c r="C41" s="301"/>
      <c r="D41" s="301"/>
      <c r="E41" s="301"/>
      <c r="F41" s="301"/>
      <c r="G41" s="301"/>
      <c r="H41" s="301"/>
      <c r="I41" s="301"/>
      <c r="J41" s="301"/>
      <c r="K41" s="301"/>
      <c r="L41" s="301"/>
      <c r="M41" s="301"/>
      <c r="N41" s="301"/>
      <c r="O41" s="301"/>
      <c r="P41" s="301"/>
      <c r="Q41" s="302"/>
      <c r="R41" s="197"/>
      <c r="S41" s="197"/>
      <c r="T41" s="197"/>
      <c r="U41" s="197"/>
      <c r="V41" s="197"/>
      <c r="W41" s="197"/>
      <c r="X41" s="197"/>
      <c r="Y41" s="197"/>
      <c r="Z41" s="197"/>
      <c r="AA41" s="197"/>
      <c r="AB41" s="197"/>
      <c r="AC41" s="197"/>
      <c r="AD41" s="197"/>
      <c r="AE41" s="161"/>
      <c r="AF41" s="161"/>
      <c r="AG41" s="161"/>
      <c r="AH41" s="161"/>
      <c r="AI41" s="161"/>
      <c r="AJ41" s="161"/>
      <c r="AK41" s="161"/>
      <c r="AL41" s="161"/>
      <c r="AM41" s="161"/>
    </row>
    <row r="42" spans="1:69" s="163" customFormat="1" ht="15" customHeight="1">
      <c r="A42" s="303" t="s">
        <v>251</v>
      </c>
      <c r="B42" s="301"/>
      <c r="C42" s="301"/>
      <c r="D42" s="301"/>
      <c r="E42" s="301"/>
      <c r="F42" s="301"/>
      <c r="G42" s="301"/>
      <c r="H42" s="301"/>
      <c r="I42" s="301"/>
      <c r="J42" s="301"/>
      <c r="K42" s="301"/>
      <c r="L42" s="301"/>
      <c r="M42" s="301"/>
      <c r="N42" s="301"/>
      <c r="O42" s="301"/>
      <c r="P42" s="301"/>
      <c r="Q42" s="302"/>
      <c r="R42" s="197"/>
      <c r="S42" s="197"/>
      <c r="T42" s="197"/>
      <c r="U42" s="197"/>
      <c r="V42" s="197"/>
      <c r="W42" s="197"/>
      <c r="X42" s="197"/>
      <c r="Y42" s="197"/>
      <c r="Z42" s="197"/>
      <c r="AA42" s="197"/>
      <c r="AB42" s="197"/>
      <c r="AC42" s="197"/>
      <c r="AD42" s="197"/>
      <c r="AE42" s="161"/>
      <c r="AF42" s="161"/>
      <c r="AG42" s="161"/>
      <c r="AH42" s="161"/>
      <c r="AI42" s="161"/>
      <c r="AJ42" s="161"/>
      <c r="AK42" s="161"/>
      <c r="AL42" s="161"/>
      <c r="AM42" s="161"/>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162"/>
      <c r="BQ42" s="162"/>
    </row>
    <row r="43" spans="1:69" s="162" customFormat="1" ht="15" customHeight="1">
      <c r="A43" s="331" t="s">
        <v>252</v>
      </c>
      <c r="B43" s="332"/>
      <c r="C43" s="332"/>
      <c r="D43" s="332"/>
      <c r="E43" s="332"/>
      <c r="F43" s="332"/>
      <c r="G43" s="332"/>
      <c r="H43" s="332"/>
      <c r="I43" s="332"/>
      <c r="J43" s="332"/>
      <c r="K43" s="332"/>
      <c r="L43" s="332"/>
      <c r="M43" s="332"/>
      <c r="N43" s="332"/>
      <c r="O43" s="332"/>
      <c r="P43" s="332"/>
      <c r="Q43" s="333"/>
      <c r="R43" s="197"/>
      <c r="S43" s="197"/>
      <c r="T43" s="197"/>
      <c r="U43" s="197"/>
      <c r="V43" s="197"/>
      <c r="W43" s="197"/>
      <c r="X43" s="197"/>
      <c r="Y43" s="197"/>
      <c r="Z43" s="197"/>
      <c r="AA43" s="197"/>
      <c r="AB43" s="197"/>
      <c r="AC43" s="197"/>
      <c r="AD43" s="197"/>
      <c r="AE43" s="161"/>
      <c r="AF43" s="161"/>
      <c r="AG43" s="161"/>
      <c r="AH43" s="161"/>
      <c r="AI43" s="161"/>
      <c r="AJ43" s="161"/>
      <c r="AK43" s="161"/>
      <c r="AL43" s="161"/>
      <c r="AM43" s="161"/>
    </row>
    <row r="44" spans="1:69" s="162" customFormat="1" ht="15" customHeight="1">
      <c r="A44" s="388" t="s">
        <v>230</v>
      </c>
      <c r="B44" s="301"/>
      <c r="C44" s="301"/>
      <c r="D44" s="301"/>
      <c r="E44" s="301"/>
      <c r="F44" s="301"/>
      <c r="G44" s="301"/>
      <c r="H44" s="301"/>
      <c r="I44" s="301"/>
      <c r="J44" s="301"/>
      <c r="K44" s="301"/>
      <c r="L44" s="301"/>
      <c r="M44" s="301"/>
      <c r="N44" s="301"/>
      <c r="O44" s="301"/>
      <c r="P44" s="301"/>
      <c r="Q44" s="302"/>
      <c r="R44" s="197"/>
      <c r="S44" s="197"/>
      <c r="T44" s="197"/>
      <c r="U44" s="197"/>
      <c r="V44" s="197"/>
      <c r="W44" s="197"/>
      <c r="X44" s="197"/>
      <c r="Y44" s="197"/>
      <c r="Z44" s="197"/>
      <c r="AA44" s="197"/>
      <c r="AB44" s="197"/>
      <c r="AC44" s="197"/>
      <c r="AD44" s="197"/>
      <c r="AE44" s="161"/>
      <c r="AF44" s="161"/>
      <c r="AG44" s="161"/>
      <c r="AH44" s="161"/>
      <c r="AI44" s="161"/>
      <c r="AJ44" s="161"/>
      <c r="AK44" s="161"/>
      <c r="AL44" s="161"/>
      <c r="AM44" s="161"/>
    </row>
    <row r="45" spans="1:69" s="162" customFormat="1" ht="15" customHeight="1">
      <c r="A45" s="300" t="s">
        <v>259</v>
      </c>
      <c r="B45" s="301"/>
      <c r="C45" s="301"/>
      <c r="D45" s="301"/>
      <c r="E45" s="301"/>
      <c r="F45" s="301"/>
      <c r="G45" s="301"/>
      <c r="H45" s="301"/>
      <c r="I45" s="301"/>
      <c r="J45" s="301"/>
      <c r="K45" s="301"/>
      <c r="L45" s="301"/>
      <c r="M45" s="301"/>
      <c r="N45" s="301"/>
      <c r="O45" s="301"/>
      <c r="P45" s="301"/>
      <c r="Q45" s="302"/>
      <c r="R45" s="197"/>
      <c r="S45" s="197"/>
      <c r="T45" s="197"/>
      <c r="U45" s="197"/>
      <c r="V45" s="197"/>
      <c r="W45" s="197"/>
      <c r="X45" s="197"/>
      <c r="Y45" s="197"/>
      <c r="Z45" s="197"/>
      <c r="AA45" s="197"/>
      <c r="AB45" s="197"/>
      <c r="AC45" s="197"/>
      <c r="AD45" s="197"/>
      <c r="AE45" s="161"/>
      <c r="AF45" s="161"/>
      <c r="AG45" s="161"/>
      <c r="AH45" s="161"/>
      <c r="AI45" s="161"/>
      <c r="AJ45" s="161"/>
      <c r="AK45" s="161"/>
      <c r="AL45" s="161"/>
      <c r="AM45" s="161"/>
    </row>
    <row r="46" spans="1:69" s="162" customFormat="1" ht="15.75" customHeight="1">
      <c r="A46" s="328" t="s">
        <v>313</v>
      </c>
      <c r="B46" s="329"/>
      <c r="C46" s="329"/>
      <c r="D46" s="329"/>
      <c r="E46" s="329"/>
      <c r="F46" s="329"/>
      <c r="G46" s="329"/>
      <c r="H46" s="329"/>
      <c r="I46" s="329"/>
      <c r="J46" s="329"/>
      <c r="K46" s="329"/>
      <c r="L46" s="329"/>
      <c r="M46" s="329"/>
      <c r="N46" s="329"/>
      <c r="O46" s="329"/>
      <c r="P46" s="329"/>
      <c r="Q46" s="330"/>
      <c r="R46" s="197"/>
      <c r="S46" s="197"/>
      <c r="T46" s="197"/>
      <c r="U46" s="197"/>
      <c r="V46" s="197"/>
      <c r="W46" s="197"/>
      <c r="X46" s="197"/>
      <c r="Y46" s="197"/>
      <c r="Z46" s="197"/>
      <c r="AA46" s="197"/>
      <c r="AB46" s="197"/>
      <c r="AC46" s="197"/>
      <c r="AD46" s="197"/>
      <c r="AE46" s="161"/>
      <c r="AF46" s="161"/>
      <c r="AG46" s="161"/>
      <c r="AH46" s="161"/>
      <c r="AI46" s="161"/>
      <c r="AJ46" s="161"/>
      <c r="AK46" s="161"/>
      <c r="AL46" s="161"/>
      <c r="AM46" s="161"/>
    </row>
    <row r="47" spans="1:69" s="154" customFormat="1" ht="15" customHeight="1">
      <c r="A47" s="322"/>
      <c r="B47" s="323"/>
      <c r="C47" s="323"/>
      <c r="D47" s="323"/>
      <c r="E47" s="323"/>
      <c r="F47" s="323"/>
      <c r="G47" s="323"/>
      <c r="H47" s="323"/>
      <c r="I47" s="323"/>
      <c r="J47" s="323"/>
      <c r="K47" s="323"/>
      <c r="L47" s="323"/>
      <c r="M47" s="323"/>
      <c r="N47" s="323"/>
      <c r="O47" s="323"/>
      <c r="P47" s="323"/>
      <c r="Q47" s="324"/>
      <c r="R47" s="197"/>
      <c r="S47" s="197"/>
      <c r="T47" s="197"/>
      <c r="U47" s="197"/>
      <c r="V47" s="197"/>
      <c r="W47" s="197"/>
      <c r="X47" s="197"/>
      <c r="Y47" s="197"/>
      <c r="Z47" s="197"/>
      <c r="AA47" s="197"/>
      <c r="AB47" s="197"/>
      <c r="AC47" s="197"/>
      <c r="AD47" s="197"/>
      <c r="AE47" s="186"/>
      <c r="AF47" s="186"/>
      <c r="AG47" s="186"/>
      <c r="AH47" s="186"/>
      <c r="AI47" s="186"/>
      <c r="AJ47" s="186"/>
      <c r="AK47" s="186"/>
      <c r="AL47" s="186"/>
      <c r="AM47" s="186"/>
    </row>
    <row r="48" spans="1:69" s="156" customFormat="1" ht="15" customHeight="1">
      <c r="A48" s="313" t="s">
        <v>232</v>
      </c>
      <c r="B48" s="314"/>
      <c r="C48" s="314"/>
      <c r="D48" s="314"/>
      <c r="E48" s="314"/>
      <c r="F48" s="314"/>
      <c r="G48" s="314"/>
      <c r="H48" s="314"/>
      <c r="I48" s="314"/>
      <c r="J48" s="314"/>
      <c r="K48" s="314"/>
      <c r="L48" s="314"/>
      <c r="M48" s="314"/>
      <c r="N48" s="314"/>
      <c r="O48" s="314"/>
      <c r="P48" s="314"/>
      <c r="Q48" s="315"/>
      <c r="R48" s="197"/>
      <c r="S48" s="197"/>
      <c r="T48" s="197"/>
      <c r="U48" s="197"/>
      <c r="V48" s="197"/>
      <c r="W48" s="197"/>
      <c r="X48" s="197"/>
      <c r="Y48" s="197"/>
      <c r="Z48" s="197"/>
      <c r="AA48" s="197"/>
      <c r="AB48" s="197"/>
      <c r="AC48" s="197"/>
      <c r="AD48" s="197"/>
      <c r="AE48" s="187"/>
      <c r="AF48" s="187"/>
      <c r="AG48" s="187"/>
      <c r="AH48" s="187"/>
      <c r="AI48" s="187"/>
      <c r="AJ48" s="187"/>
      <c r="AK48" s="187"/>
      <c r="AL48" s="187"/>
      <c r="AM48" s="187"/>
    </row>
    <row r="49" spans="1:39" s="154" customFormat="1" ht="15" customHeight="1">
      <c r="A49" s="303" t="s">
        <v>10</v>
      </c>
      <c r="B49" s="304"/>
      <c r="C49" s="304"/>
      <c r="D49" s="304"/>
      <c r="E49" s="304"/>
      <c r="F49" s="304"/>
      <c r="G49" s="304"/>
      <c r="H49" s="304"/>
      <c r="I49" s="304"/>
      <c r="J49" s="304"/>
      <c r="K49" s="304"/>
      <c r="L49" s="304"/>
      <c r="M49" s="164"/>
      <c r="N49" s="164"/>
      <c r="O49" s="164"/>
      <c r="P49" s="164"/>
      <c r="Q49" s="165"/>
      <c r="R49" s="197"/>
      <c r="S49" s="197"/>
      <c r="T49" s="197"/>
      <c r="U49" s="197"/>
      <c r="V49" s="197"/>
      <c r="W49" s="197"/>
      <c r="X49" s="197"/>
      <c r="Y49" s="197"/>
      <c r="Z49" s="197"/>
      <c r="AA49" s="197"/>
      <c r="AB49" s="197"/>
      <c r="AC49" s="197"/>
      <c r="AD49" s="197"/>
      <c r="AE49" s="186"/>
      <c r="AF49" s="186"/>
      <c r="AG49" s="186"/>
      <c r="AH49" s="186"/>
      <c r="AI49" s="186"/>
      <c r="AJ49" s="186"/>
      <c r="AK49" s="186"/>
      <c r="AL49" s="186"/>
      <c r="AM49" s="186"/>
    </row>
    <row r="50" spans="1:39" s="154" customFormat="1" ht="15" customHeight="1">
      <c r="A50" s="303" t="s">
        <v>310</v>
      </c>
      <c r="B50" s="304"/>
      <c r="C50" s="304"/>
      <c r="D50" s="304"/>
      <c r="E50" s="304"/>
      <c r="F50" s="304"/>
      <c r="G50" s="304"/>
      <c r="H50" s="304"/>
      <c r="I50" s="304"/>
      <c r="J50" s="304"/>
      <c r="K50" s="304"/>
      <c r="L50" s="304"/>
      <c r="M50" s="307" t="s">
        <v>231</v>
      </c>
      <c r="N50" s="307"/>
      <c r="O50" s="307"/>
      <c r="P50" s="307"/>
      <c r="Q50" s="308"/>
      <c r="R50" s="197"/>
      <c r="S50" s="197"/>
      <c r="T50" s="197"/>
      <c r="U50" s="197"/>
      <c r="V50" s="197"/>
      <c r="W50" s="197"/>
      <c r="X50" s="197"/>
      <c r="Y50" s="197"/>
      <c r="Z50" s="197"/>
      <c r="AA50" s="197"/>
      <c r="AB50" s="197"/>
      <c r="AC50" s="197"/>
      <c r="AD50" s="197"/>
      <c r="AE50" s="186"/>
      <c r="AF50" s="186"/>
      <c r="AG50" s="186"/>
      <c r="AH50" s="186"/>
      <c r="AI50" s="186"/>
      <c r="AJ50" s="186"/>
      <c r="AK50" s="186"/>
      <c r="AL50" s="186"/>
      <c r="AM50" s="186"/>
    </row>
    <row r="51" spans="1:39" s="154" customFormat="1" ht="15" customHeight="1">
      <c r="A51" s="303" t="s">
        <v>309</v>
      </c>
      <c r="B51" s="304"/>
      <c r="C51" s="304"/>
      <c r="D51" s="304"/>
      <c r="E51" s="304"/>
      <c r="F51" s="304"/>
      <c r="G51" s="304"/>
      <c r="H51" s="304"/>
      <c r="I51" s="304"/>
      <c r="J51" s="304"/>
      <c r="K51" s="304"/>
      <c r="L51" s="304"/>
      <c r="M51" s="307"/>
      <c r="N51" s="307"/>
      <c r="O51" s="307"/>
      <c r="P51" s="307"/>
      <c r="Q51" s="308"/>
      <c r="R51" s="197"/>
      <c r="S51" s="197"/>
      <c r="T51" s="197"/>
      <c r="U51" s="197"/>
      <c r="V51" s="197"/>
      <c r="W51" s="197"/>
      <c r="X51" s="197"/>
      <c r="Y51" s="197"/>
      <c r="Z51" s="197"/>
      <c r="AA51" s="197"/>
      <c r="AB51" s="197"/>
      <c r="AC51" s="197"/>
      <c r="AD51" s="197"/>
      <c r="AE51" s="186"/>
      <c r="AF51" s="186"/>
      <c r="AG51" s="186"/>
      <c r="AH51" s="186"/>
      <c r="AI51" s="186"/>
      <c r="AJ51" s="186"/>
      <c r="AK51" s="186"/>
      <c r="AL51" s="186"/>
      <c r="AM51" s="186"/>
    </row>
    <row r="52" spans="1:39" s="154" customFormat="1" ht="15" customHeight="1">
      <c r="A52" s="303" t="s">
        <v>311</v>
      </c>
      <c r="B52" s="304"/>
      <c r="C52" s="304"/>
      <c r="D52" s="304"/>
      <c r="E52" s="304"/>
      <c r="F52" s="304"/>
      <c r="G52" s="304"/>
      <c r="H52" s="304"/>
      <c r="I52" s="304"/>
      <c r="J52" s="304"/>
      <c r="K52" s="304"/>
      <c r="L52" s="304"/>
      <c r="M52" s="309" t="s">
        <v>9</v>
      </c>
      <c r="N52" s="306" t="s">
        <v>8</v>
      </c>
      <c r="O52" s="306"/>
      <c r="P52" s="166" t="s">
        <v>263</v>
      </c>
      <c r="Q52" s="167" t="s">
        <v>264</v>
      </c>
      <c r="R52" s="197"/>
      <c r="S52" s="197"/>
      <c r="T52" s="197"/>
      <c r="U52" s="197"/>
      <c r="V52" s="197"/>
      <c r="W52" s="197"/>
      <c r="X52" s="197"/>
      <c r="Y52" s="197"/>
      <c r="Z52" s="197"/>
      <c r="AA52" s="197"/>
      <c r="AB52" s="197"/>
      <c r="AC52" s="197"/>
      <c r="AD52" s="197"/>
      <c r="AE52" s="186"/>
      <c r="AF52" s="186"/>
      <c r="AG52" s="186"/>
      <c r="AH52" s="186"/>
      <c r="AI52" s="186"/>
      <c r="AJ52" s="186"/>
      <c r="AK52" s="186"/>
      <c r="AL52" s="186"/>
      <c r="AM52" s="186"/>
    </row>
    <row r="53" spans="1:39" s="154" customFormat="1" ht="15" customHeight="1">
      <c r="A53" s="340"/>
      <c r="B53" s="341"/>
      <c r="C53" s="341"/>
      <c r="D53" s="341"/>
      <c r="E53" s="341"/>
      <c r="F53" s="341"/>
      <c r="G53" s="341"/>
      <c r="H53" s="341"/>
      <c r="I53" s="341"/>
      <c r="J53" s="341"/>
      <c r="K53" s="341"/>
      <c r="L53" s="341"/>
      <c r="M53" s="309"/>
      <c r="N53" s="306" t="s">
        <v>7</v>
      </c>
      <c r="O53" s="306"/>
      <c r="P53" s="166" t="s">
        <v>6</v>
      </c>
      <c r="Q53" s="167" t="s">
        <v>5</v>
      </c>
      <c r="R53" s="197"/>
      <c r="S53" s="197"/>
      <c r="T53" s="197"/>
      <c r="U53" s="197"/>
      <c r="V53" s="197"/>
      <c r="W53" s="197"/>
      <c r="X53" s="197"/>
      <c r="Y53" s="197"/>
      <c r="Z53" s="197"/>
      <c r="AA53" s="197"/>
      <c r="AB53" s="197"/>
      <c r="AC53" s="197"/>
      <c r="AD53" s="197"/>
      <c r="AE53" s="186"/>
      <c r="AF53" s="186"/>
      <c r="AG53" s="186"/>
      <c r="AH53" s="186"/>
      <c r="AI53" s="186"/>
      <c r="AJ53" s="186"/>
      <c r="AK53" s="186"/>
      <c r="AL53" s="186"/>
      <c r="AM53" s="186"/>
    </row>
    <row r="54" spans="1:39" s="154" customFormat="1" ht="15" customHeight="1">
      <c r="A54" s="303" t="s">
        <v>253</v>
      </c>
      <c r="B54" s="304"/>
      <c r="C54" s="304"/>
      <c r="D54" s="304"/>
      <c r="E54" s="304"/>
      <c r="F54" s="304"/>
      <c r="G54" s="304"/>
      <c r="H54" s="304"/>
      <c r="I54" s="304"/>
      <c r="J54" s="304"/>
      <c r="K54" s="304"/>
      <c r="L54" s="304"/>
      <c r="M54" s="164"/>
      <c r="N54" s="164"/>
      <c r="O54" s="164"/>
      <c r="P54" s="164"/>
      <c r="Q54" s="165"/>
      <c r="R54" s="197"/>
      <c r="S54" s="197"/>
      <c r="T54" s="197"/>
      <c r="U54" s="197"/>
      <c r="V54" s="197"/>
      <c r="W54" s="197"/>
      <c r="X54" s="197"/>
      <c r="Y54" s="197"/>
      <c r="Z54" s="197"/>
      <c r="AA54" s="197"/>
      <c r="AB54" s="197"/>
      <c r="AC54" s="197"/>
      <c r="AD54" s="197"/>
      <c r="AE54" s="186"/>
      <c r="AF54" s="186"/>
      <c r="AG54" s="186"/>
      <c r="AH54" s="186"/>
      <c r="AI54" s="186"/>
      <c r="AJ54" s="186"/>
      <c r="AK54" s="186"/>
      <c r="AL54" s="186"/>
      <c r="AM54" s="186"/>
    </row>
    <row r="55" spans="1:39" s="154" customFormat="1" ht="15" customHeight="1">
      <c r="A55" s="303" t="s">
        <v>272</v>
      </c>
      <c r="B55" s="304"/>
      <c r="C55" s="304"/>
      <c r="D55" s="304"/>
      <c r="E55" s="304"/>
      <c r="F55" s="304"/>
      <c r="G55" s="304"/>
      <c r="H55" s="304"/>
      <c r="I55" s="304"/>
      <c r="J55" s="304"/>
      <c r="K55" s="304"/>
      <c r="L55" s="304"/>
      <c r="M55" s="304"/>
      <c r="N55" s="304"/>
      <c r="O55" s="304"/>
      <c r="P55" s="304"/>
      <c r="Q55" s="305"/>
      <c r="R55" s="197"/>
      <c r="S55" s="197"/>
      <c r="T55" s="197"/>
      <c r="U55" s="197"/>
      <c r="V55" s="197"/>
      <c r="W55" s="197"/>
      <c r="X55" s="197"/>
      <c r="Y55" s="197"/>
      <c r="Z55" s="197"/>
      <c r="AA55" s="197"/>
      <c r="AB55" s="197"/>
      <c r="AC55" s="197"/>
      <c r="AD55" s="197"/>
      <c r="AE55" s="186"/>
      <c r="AF55" s="186"/>
      <c r="AG55" s="186"/>
      <c r="AH55" s="186"/>
      <c r="AI55" s="186"/>
      <c r="AJ55" s="186"/>
      <c r="AK55" s="186"/>
      <c r="AL55" s="186"/>
      <c r="AM55" s="186"/>
    </row>
    <row r="56" spans="1:39" s="154" customFormat="1" ht="15" customHeight="1">
      <c r="A56" s="303" t="s">
        <v>15</v>
      </c>
      <c r="B56" s="304"/>
      <c r="C56" s="304"/>
      <c r="D56" s="304"/>
      <c r="E56" s="304"/>
      <c r="F56" s="304"/>
      <c r="G56" s="304"/>
      <c r="H56" s="304"/>
      <c r="I56" s="304"/>
      <c r="J56" s="304"/>
      <c r="K56" s="304"/>
      <c r="L56" s="304"/>
      <c r="M56" s="304"/>
      <c r="N56" s="304"/>
      <c r="O56" s="304"/>
      <c r="P56" s="304"/>
      <c r="Q56" s="305"/>
      <c r="R56" s="197"/>
      <c r="S56" s="197"/>
      <c r="T56" s="197"/>
      <c r="U56" s="197"/>
      <c r="V56" s="197"/>
      <c r="W56" s="197"/>
      <c r="X56" s="197"/>
      <c r="Y56" s="197"/>
      <c r="Z56" s="197"/>
      <c r="AA56" s="197"/>
      <c r="AB56" s="197"/>
      <c r="AC56" s="197"/>
      <c r="AD56" s="197"/>
      <c r="AE56" s="186"/>
      <c r="AF56" s="186"/>
      <c r="AG56" s="186"/>
      <c r="AH56" s="186"/>
      <c r="AI56" s="186"/>
      <c r="AJ56" s="186"/>
      <c r="AK56" s="186"/>
      <c r="AL56" s="186"/>
      <c r="AM56" s="186"/>
    </row>
    <row r="57" spans="1:39" s="154" customFormat="1" ht="15" customHeight="1">
      <c r="A57" s="337"/>
      <c r="B57" s="338"/>
      <c r="C57" s="338"/>
      <c r="D57" s="338"/>
      <c r="E57" s="338"/>
      <c r="F57" s="338"/>
      <c r="G57" s="338"/>
      <c r="H57" s="338"/>
      <c r="I57" s="338"/>
      <c r="J57" s="338"/>
      <c r="K57" s="338"/>
      <c r="L57" s="338"/>
      <c r="M57" s="338"/>
      <c r="N57" s="338"/>
      <c r="O57" s="338"/>
      <c r="P57" s="338"/>
      <c r="Q57" s="339"/>
      <c r="R57" s="197"/>
      <c r="S57" s="197"/>
      <c r="T57" s="197"/>
      <c r="U57" s="197"/>
      <c r="V57" s="197"/>
      <c r="W57" s="197"/>
      <c r="X57" s="197"/>
      <c r="Y57" s="197"/>
      <c r="Z57" s="197"/>
      <c r="AA57" s="197"/>
      <c r="AB57" s="197"/>
      <c r="AC57" s="197"/>
      <c r="AD57" s="197"/>
      <c r="AE57" s="186"/>
      <c r="AF57" s="186"/>
      <c r="AG57" s="186"/>
      <c r="AH57" s="186"/>
      <c r="AI57" s="186"/>
      <c r="AJ57" s="186"/>
      <c r="AK57" s="186"/>
      <c r="AL57" s="186"/>
      <c r="AM57" s="186"/>
    </row>
    <row r="58" spans="1:39" s="156" customFormat="1" ht="15" customHeight="1">
      <c r="A58" s="313" t="s">
        <v>4</v>
      </c>
      <c r="B58" s="314"/>
      <c r="C58" s="314"/>
      <c r="D58" s="314"/>
      <c r="E58" s="314"/>
      <c r="F58" s="314"/>
      <c r="G58" s="314"/>
      <c r="H58" s="314"/>
      <c r="I58" s="314"/>
      <c r="J58" s="314"/>
      <c r="K58" s="314"/>
      <c r="L58" s="314"/>
      <c r="M58" s="314"/>
      <c r="N58" s="314"/>
      <c r="O58" s="314"/>
      <c r="P58" s="314"/>
      <c r="Q58" s="315"/>
      <c r="R58" s="197"/>
      <c r="S58" s="197"/>
      <c r="T58" s="197"/>
      <c r="U58" s="197"/>
      <c r="V58" s="197"/>
      <c r="W58" s="197"/>
      <c r="X58" s="197"/>
      <c r="Y58" s="197"/>
      <c r="Z58" s="197"/>
      <c r="AA58" s="197"/>
      <c r="AB58" s="197"/>
      <c r="AC58" s="197"/>
      <c r="AD58" s="197"/>
      <c r="AE58" s="187"/>
      <c r="AF58" s="187"/>
      <c r="AG58" s="187"/>
      <c r="AH58" s="187"/>
      <c r="AI58" s="187"/>
      <c r="AJ58" s="187"/>
      <c r="AK58" s="187"/>
      <c r="AL58" s="187"/>
      <c r="AM58" s="187"/>
    </row>
    <row r="59" spans="1:39" s="154" customFormat="1" ht="15" customHeight="1">
      <c r="A59" s="303" t="s">
        <v>275</v>
      </c>
      <c r="B59" s="304"/>
      <c r="C59" s="304"/>
      <c r="D59" s="304"/>
      <c r="E59" s="304"/>
      <c r="F59" s="304"/>
      <c r="G59" s="304"/>
      <c r="H59" s="304"/>
      <c r="I59" s="304"/>
      <c r="J59" s="304"/>
      <c r="K59" s="304"/>
      <c r="L59" s="304"/>
      <c r="M59" s="304"/>
      <c r="N59" s="304"/>
      <c r="O59" s="304"/>
      <c r="P59" s="304"/>
      <c r="Q59" s="305"/>
      <c r="R59" s="197"/>
      <c r="S59" s="197"/>
      <c r="T59" s="197"/>
      <c r="U59" s="197"/>
      <c r="V59" s="197"/>
      <c r="W59" s="197"/>
      <c r="X59" s="197"/>
      <c r="Y59" s="197"/>
      <c r="Z59" s="197"/>
      <c r="AA59" s="197"/>
      <c r="AB59" s="197"/>
      <c r="AC59" s="197"/>
      <c r="AD59" s="197"/>
      <c r="AE59" s="186"/>
      <c r="AF59" s="186"/>
      <c r="AG59" s="186"/>
      <c r="AH59" s="186"/>
      <c r="AI59" s="186"/>
      <c r="AJ59" s="186"/>
      <c r="AK59" s="186"/>
      <c r="AL59" s="186"/>
      <c r="AM59" s="186"/>
    </row>
    <row r="60" spans="1:39" s="154" customFormat="1" ht="15" customHeight="1">
      <c r="A60" s="300" t="s">
        <v>274</v>
      </c>
      <c r="B60" s="301"/>
      <c r="C60" s="301"/>
      <c r="D60" s="301"/>
      <c r="E60" s="301"/>
      <c r="F60" s="301"/>
      <c r="G60" s="301"/>
      <c r="H60" s="301"/>
      <c r="I60" s="301"/>
      <c r="J60" s="301"/>
      <c r="K60" s="301"/>
      <c r="L60" s="301"/>
      <c r="M60" s="301"/>
      <c r="N60" s="301"/>
      <c r="O60" s="301"/>
      <c r="P60" s="301"/>
      <c r="Q60" s="302"/>
      <c r="R60" s="197"/>
      <c r="S60" s="197"/>
      <c r="T60" s="197"/>
      <c r="U60" s="197"/>
      <c r="V60" s="197"/>
      <c r="W60" s="197"/>
      <c r="X60" s="197"/>
      <c r="Y60" s="197"/>
      <c r="Z60" s="197"/>
      <c r="AA60" s="197"/>
      <c r="AB60" s="197"/>
      <c r="AC60" s="197"/>
      <c r="AD60" s="197"/>
      <c r="AE60" s="186"/>
      <c r="AF60" s="186"/>
      <c r="AG60" s="186"/>
      <c r="AH60" s="186"/>
      <c r="AI60" s="186"/>
      <c r="AJ60" s="186"/>
      <c r="AK60" s="186"/>
      <c r="AL60" s="186"/>
      <c r="AM60" s="186"/>
    </row>
    <row r="61" spans="1:39" s="159" customFormat="1" ht="15" customHeight="1">
      <c r="A61" s="300" t="s">
        <v>254</v>
      </c>
      <c r="B61" s="301"/>
      <c r="C61" s="301"/>
      <c r="D61" s="301"/>
      <c r="E61" s="301"/>
      <c r="F61" s="301"/>
      <c r="G61" s="301"/>
      <c r="H61" s="301"/>
      <c r="I61" s="301"/>
      <c r="J61" s="301"/>
      <c r="K61" s="301"/>
      <c r="L61" s="301"/>
      <c r="M61" s="301"/>
      <c r="N61" s="301"/>
      <c r="O61" s="301"/>
      <c r="P61" s="301"/>
      <c r="Q61" s="302"/>
      <c r="R61" s="197"/>
      <c r="S61" s="197"/>
      <c r="T61" s="197"/>
      <c r="U61" s="197"/>
      <c r="V61" s="197"/>
      <c r="W61" s="197"/>
      <c r="X61" s="197"/>
      <c r="Y61" s="197"/>
      <c r="Z61" s="197"/>
      <c r="AA61" s="197"/>
      <c r="AB61" s="197"/>
      <c r="AC61" s="197"/>
      <c r="AD61" s="197"/>
      <c r="AE61" s="157"/>
      <c r="AF61" s="157"/>
      <c r="AG61" s="157"/>
      <c r="AH61" s="157"/>
      <c r="AI61" s="157"/>
      <c r="AJ61" s="157"/>
      <c r="AK61" s="157"/>
      <c r="AL61" s="157"/>
      <c r="AM61" s="157"/>
    </row>
    <row r="62" spans="1:39" s="154" customFormat="1" ht="15" customHeight="1">
      <c r="A62" s="334"/>
      <c r="B62" s="335"/>
      <c r="C62" s="335"/>
      <c r="D62" s="335"/>
      <c r="E62" s="335"/>
      <c r="F62" s="335"/>
      <c r="G62" s="335"/>
      <c r="H62" s="335"/>
      <c r="I62" s="335"/>
      <c r="J62" s="335"/>
      <c r="K62" s="335"/>
      <c r="L62" s="335"/>
      <c r="M62" s="335"/>
      <c r="N62" s="335"/>
      <c r="O62" s="335"/>
      <c r="P62" s="335"/>
      <c r="Q62" s="336"/>
      <c r="R62" s="197"/>
      <c r="S62" s="197"/>
      <c r="T62" s="197"/>
      <c r="U62" s="197"/>
      <c r="V62" s="197"/>
      <c r="W62" s="197"/>
      <c r="X62" s="197"/>
      <c r="Y62" s="197"/>
      <c r="Z62" s="197"/>
      <c r="AA62" s="197"/>
      <c r="AB62" s="197"/>
      <c r="AC62" s="197"/>
      <c r="AD62" s="197"/>
      <c r="AE62" s="186"/>
      <c r="AF62" s="186"/>
      <c r="AG62" s="186"/>
      <c r="AH62" s="186"/>
      <c r="AI62" s="186"/>
      <c r="AJ62" s="186"/>
      <c r="AK62" s="186"/>
      <c r="AL62" s="186"/>
      <c r="AM62" s="186"/>
    </row>
    <row r="63" spans="1:39" s="156" customFormat="1" ht="15" customHeight="1">
      <c r="A63" s="313" t="s">
        <v>3</v>
      </c>
      <c r="B63" s="314"/>
      <c r="C63" s="314"/>
      <c r="D63" s="314"/>
      <c r="E63" s="314"/>
      <c r="F63" s="314"/>
      <c r="G63" s="314"/>
      <c r="H63" s="314"/>
      <c r="I63" s="314"/>
      <c r="J63" s="314"/>
      <c r="K63" s="314"/>
      <c r="L63" s="314"/>
      <c r="M63" s="314"/>
      <c r="N63" s="314"/>
      <c r="O63" s="314"/>
      <c r="P63" s="314"/>
      <c r="Q63" s="315"/>
      <c r="R63" s="197"/>
      <c r="S63" s="197"/>
      <c r="T63" s="197"/>
      <c r="U63" s="197"/>
      <c r="V63" s="197"/>
      <c r="W63" s="197"/>
      <c r="X63" s="197"/>
      <c r="Y63" s="197"/>
      <c r="Z63" s="197"/>
      <c r="AA63" s="197"/>
      <c r="AB63" s="197"/>
      <c r="AC63" s="197"/>
      <c r="AD63" s="197"/>
      <c r="AE63" s="187"/>
      <c r="AF63" s="187"/>
      <c r="AG63" s="187"/>
      <c r="AH63" s="187"/>
      <c r="AI63" s="187"/>
      <c r="AJ63" s="187"/>
      <c r="AK63" s="187"/>
      <c r="AL63" s="187"/>
      <c r="AM63" s="187"/>
    </row>
    <row r="64" spans="1:39" s="154" customFormat="1" ht="15" customHeight="1">
      <c r="A64" s="322" t="s">
        <v>255</v>
      </c>
      <c r="B64" s="323"/>
      <c r="C64" s="323"/>
      <c r="D64" s="323"/>
      <c r="E64" s="323"/>
      <c r="F64" s="323"/>
      <c r="G64" s="323"/>
      <c r="H64" s="323"/>
      <c r="I64" s="323"/>
      <c r="J64" s="323"/>
      <c r="K64" s="323"/>
      <c r="L64" s="323"/>
      <c r="M64" s="323"/>
      <c r="N64" s="323"/>
      <c r="O64" s="323"/>
      <c r="P64" s="323"/>
      <c r="Q64" s="324"/>
      <c r="R64" s="197"/>
      <c r="S64" s="197"/>
      <c r="T64" s="197"/>
      <c r="U64" s="197"/>
      <c r="V64" s="197"/>
      <c r="W64" s="197"/>
      <c r="X64" s="197"/>
      <c r="Y64" s="197"/>
      <c r="Z64" s="197"/>
      <c r="AA64" s="197"/>
      <c r="AB64" s="197"/>
      <c r="AC64" s="197"/>
      <c r="AD64" s="197"/>
      <c r="AE64" s="186"/>
      <c r="AF64" s="186"/>
      <c r="AG64" s="186"/>
      <c r="AH64" s="186"/>
      <c r="AI64" s="186"/>
      <c r="AJ64" s="186"/>
      <c r="AK64" s="186"/>
      <c r="AL64" s="186"/>
      <c r="AM64" s="186"/>
    </row>
    <row r="65" spans="1:39" s="154" customFormat="1" ht="15" customHeight="1">
      <c r="A65" s="322" t="s">
        <v>276</v>
      </c>
      <c r="B65" s="323"/>
      <c r="C65" s="323"/>
      <c r="D65" s="323"/>
      <c r="E65" s="323"/>
      <c r="F65" s="323"/>
      <c r="G65" s="323"/>
      <c r="H65" s="323"/>
      <c r="I65" s="323"/>
      <c r="J65" s="323"/>
      <c r="K65" s="323"/>
      <c r="L65" s="323"/>
      <c r="M65" s="323"/>
      <c r="N65" s="323"/>
      <c r="O65" s="323"/>
      <c r="P65" s="323"/>
      <c r="Q65" s="324"/>
      <c r="R65" s="197"/>
      <c r="S65" s="197"/>
      <c r="T65" s="197"/>
      <c r="U65" s="197"/>
      <c r="V65" s="197"/>
      <c r="W65" s="197"/>
      <c r="X65" s="197"/>
      <c r="Y65" s="197"/>
      <c r="Z65" s="197"/>
      <c r="AA65" s="197"/>
      <c r="AB65" s="197"/>
      <c r="AC65" s="197"/>
      <c r="AD65" s="197"/>
      <c r="AE65" s="186"/>
      <c r="AF65" s="186"/>
      <c r="AG65" s="186"/>
      <c r="AH65" s="186"/>
      <c r="AI65" s="186"/>
      <c r="AJ65" s="186"/>
      <c r="AK65" s="186"/>
      <c r="AL65" s="186"/>
      <c r="AM65" s="186"/>
    </row>
    <row r="66" spans="1:39" s="154" customFormat="1" ht="15" customHeight="1">
      <c r="A66" s="303" t="s">
        <v>273</v>
      </c>
      <c r="B66" s="304"/>
      <c r="C66" s="304"/>
      <c r="D66" s="304"/>
      <c r="E66" s="304"/>
      <c r="F66" s="304"/>
      <c r="G66" s="304"/>
      <c r="H66" s="304"/>
      <c r="I66" s="304"/>
      <c r="J66" s="304"/>
      <c r="K66" s="304"/>
      <c r="L66" s="304"/>
      <c r="M66" s="304"/>
      <c r="N66" s="304"/>
      <c r="O66" s="304"/>
      <c r="P66" s="304"/>
      <c r="Q66" s="305"/>
      <c r="R66" s="197"/>
      <c r="S66" s="197"/>
      <c r="T66" s="197"/>
      <c r="U66" s="197"/>
      <c r="V66" s="197"/>
      <c r="W66" s="197"/>
      <c r="X66" s="197"/>
      <c r="Y66" s="197"/>
      <c r="Z66" s="197"/>
      <c r="AA66" s="197"/>
      <c r="AB66" s="197"/>
      <c r="AC66" s="197"/>
      <c r="AD66" s="197"/>
      <c r="AE66" s="186"/>
      <c r="AF66" s="186"/>
      <c r="AG66" s="186"/>
      <c r="AH66" s="186"/>
      <c r="AI66" s="186"/>
      <c r="AJ66" s="186"/>
      <c r="AK66" s="186"/>
      <c r="AL66" s="186"/>
      <c r="AM66" s="186"/>
    </row>
    <row r="67" spans="1:39" s="154" customFormat="1" ht="15" customHeight="1">
      <c r="A67" s="303"/>
      <c r="B67" s="304"/>
      <c r="C67" s="304"/>
      <c r="D67" s="304"/>
      <c r="E67" s="304"/>
      <c r="F67" s="304"/>
      <c r="G67" s="304"/>
      <c r="H67" s="304"/>
      <c r="I67" s="304"/>
      <c r="J67" s="304"/>
      <c r="K67" s="304"/>
      <c r="L67" s="304"/>
      <c r="M67" s="304"/>
      <c r="N67" s="304"/>
      <c r="O67" s="304"/>
      <c r="P67" s="304"/>
      <c r="Q67" s="305"/>
      <c r="R67" s="197"/>
      <c r="S67" s="197"/>
      <c r="T67" s="197"/>
      <c r="U67" s="197"/>
      <c r="V67" s="197"/>
      <c r="W67" s="197"/>
      <c r="X67" s="197"/>
      <c r="Y67" s="197"/>
      <c r="Z67" s="197"/>
      <c r="AA67" s="197"/>
      <c r="AB67" s="197"/>
      <c r="AC67" s="197"/>
      <c r="AD67" s="197"/>
      <c r="AE67" s="186"/>
      <c r="AF67" s="186"/>
      <c r="AG67" s="186"/>
      <c r="AH67" s="186"/>
      <c r="AI67" s="186"/>
      <c r="AJ67" s="186"/>
      <c r="AK67" s="186"/>
      <c r="AL67" s="186"/>
      <c r="AM67" s="186"/>
    </row>
    <row r="68" spans="1:39" s="154" customFormat="1" ht="15" customHeight="1">
      <c r="A68" s="322"/>
      <c r="B68" s="323"/>
      <c r="C68" s="323"/>
      <c r="D68" s="323"/>
      <c r="E68" s="323"/>
      <c r="F68" s="323"/>
      <c r="G68" s="323"/>
      <c r="H68" s="323"/>
      <c r="I68" s="323"/>
      <c r="J68" s="323"/>
      <c r="K68" s="323"/>
      <c r="L68" s="323"/>
      <c r="M68" s="323"/>
      <c r="N68" s="323"/>
      <c r="O68" s="323"/>
      <c r="P68" s="323"/>
      <c r="Q68" s="324"/>
      <c r="R68" s="197"/>
      <c r="S68" s="197"/>
      <c r="T68" s="197"/>
      <c r="U68" s="197"/>
      <c r="V68" s="197"/>
      <c r="W68" s="197"/>
      <c r="X68" s="197"/>
      <c r="Y68" s="197"/>
      <c r="Z68" s="197"/>
      <c r="AA68" s="197"/>
      <c r="AB68" s="197"/>
      <c r="AC68" s="197"/>
      <c r="AD68" s="197"/>
      <c r="AE68" s="186"/>
      <c r="AF68" s="186"/>
      <c r="AG68" s="186"/>
      <c r="AH68" s="186"/>
      <c r="AI68" s="186"/>
      <c r="AJ68" s="186"/>
      <c r="AK68" s="186"/>
      <c r="AL68" s="186"/>
      <c r="AM68" s="186"/>
    </row>
    <row r="69" spans="1:39" s="156" customFormat="1" ht="15" customHeight="1">
      <c r="A69" s="313" t="s">
        <v>18</v>
      </c>
      <c r="B69" s="314"/>
      <c r="C69" s="314"/>
      <c r="D69" s="314"/>
      <c r="E69" s="314"/>
      <c r="F69" s="314"/>
      <c r="G69" s="314"/>
      <c r="H69" s="314"/>
      <c r="I69" s="314"/>
      <c r="J69" s="314"/>
      <c r="K69" s="314"/>
      <c r="L69" s="314"/>
      <c r="M69" s="314"/>
      <c r="N69" s="314"/>
      <c r="O69" s="314"/>
      <c r="P69" s="314"/>
      <c r="Q69" s="315"/>
      <c r="R69" s="197"/>
      <c r="S69" s="197"/>
      <c r="T69" s="197"/>
      <c r="U69" s="197"/>
      <c r="V69" s="197"/>
      <c r="W69" s="197"/>
      <c r="X69" s="197"/>
      <c r="Y69" s="197"/>
      <c r="Z69" s="197"/>
      <c r="AA69" s="197"/>
      <c r="AB69" s="197"/>
      <c r="AC69" s="197"/>
      <c r="AD69" s="197"/>
      <c r="AE69" s="187"/>
      <c r="AF69" s="187"/>
      <c r="AG69" s="187"/>
      <c r="AH69" s="187"/>
      <c r="AI69" s="187"/>
      <c r="AJ69" s="187"/>
      <c r="AK69" s="187"/>
      <c r="AL69" s="187"/>
      <c r="AM69" s="187"/>
    </row>
    <row r="70" spans="1:39" s="169" customFormat="1" ht="15" customHeight="1">
      <c r="A70" s="353" t="s">
        <v>233</v>
      </c>
      <c r="B70" s="354"/>
      <c r="C70" s="354"/>
      <c r="D70" s="354"/>
      <c r="E70" s="354"/>
      <c r="F70" s="354"/>
      <c r="G70" s="354"/>
      <c r="H70" s="354"/>
      <c r="I70" s="354"/>
      <c r="J70" s="354"/>
      <c r="K70" s="354"/>
      <c r="L70" s="354"/>
      <c r="M70" s="354"/>
      <c r="N70" s="354"/>
      <c r="O70" s="354"/>
      <c r="P70" s="354"/>
      <c r="Q70" s="355"/>
      <c r="R70" s="197"/>
      <c r="S70" s="197"/>
      <c r="T70" s="197"/>
      <c r="U70" s="197"/>
      <c r="V70" s="197"/>
      <c r="W70" s="197"/>
      <c r="X70" s="197"/>
      <c r="Y70" s="197"/>
      <c r="Z70" s="197"/>
      <c r="AA70" s="197"/>
      <c r="AB70" s="197"/>
      <c r="AC70" s="197"/>
      <c r="AD70" s="197"/>
      <c r="AE70" s="157"/>
      <c r="AF70" s="157"/>
      <c r="AG70" s="157"/>
      <c r="AH70" s="157"/>
      <c r="AI70" s="157"/>
      <c r="AJ70" s="157"/>
      <c r="AK70" s="157"/>
      <c r="AL70" s="157"/>
      <c r="AM70" s="157"/>
    </row>
    <row r="71" spans="1:39" s="159" customFormat="1" ht="15" customHeight="1">
      <c r="A71" s="337" t="s">
        <v>234</v>
      </c>
      <c r="B71" s="338"/>
      <c r="C71" s="338"/>
      <c r="D71" s="338"/>
      <c r="E71" s="338"/>
      <c r="F71" s="338"/>
      <c r="G71" s="338"/>
      <c r="H71" s="338"/>
      <c r="I71" s="338"/>
      <c r="J71" s="338"/>
      <c r="K71" s="338"/>
      <c r="L71" s="338"/>
      <c r="M71" s="338"/>
      <c r="N71" s="338"/>
      <c r="O71" s="338"/>
      <c r="P71" s="338"/>
      <c r="Q71" s="339"/>
      <c r="R71" s="197"/>
      <c r="S71" s="197"/>
      <c r="T71" s="197"/>
      <c r="U71" s="197"/>
      <c r="V71" s="197"/>
      <c r="W71" s="197"/>
      <c r="X71" s="197"/>
      <c r="Y71" s="197"/>
      <c r="Z71" s="197"/>
      <c r="AA71" s="197"/>
      <c r="AB71" s="197"/>
      <c r="AC71" s="197"/>
      <c r="AD71" s="197"/>
      <c r="AE71" s="157"/>
      <c r="AF71" s="157"/>
      <c r="AG71" s="157"/>
      <c r="AH71" s="157"/>
      <c r="AI71" s="157"/>
      <c r="AJ71" s="157"/>
      <c r="AK71" s="157"/>
      <c r="AL71" s="157"/>
      <c r="AM71" s="157"/>
    </row>
    <row r="72" spans="1:39" s="159" customFormat="1" ht="15" customHeight="1">
      <c r="A72" s="322"/>
      <c r="B72" s="323"/>
      <c r="C72" s="323"/>
      <c r="D72" s="323"/>
      <c r="E72" s="323"/>
      <c r="F72" s="323"/>
      <c r="G72" s="323"/>
      <c r="H72" s="323"/>
      <c r="I72" s="323"/>
      <c r="J72" s="323"/>
      <c r="K72" s="323"/>
      <c r="L72" s="323"/>
      <c r="M72" s="323"/>
      <c r="N72" s="323"/>
      <c r="O72" s="323"/>
      <c r="P72" s="323"/>
      <c r="Q72" s="324"/>
      <c r="R72" s="197"/>
      <c r="S72" s="197"/>
      <c r="T72" s="197"/>
      <c r="U72" s="197"/>
      <c r="V72" s="197"/>
      <c r="W72" s="197"/>
      <c r="X72" s="197"/>
      <c r="Y72" s="197"/>
      <c r="Z72" s="197"/>
      <c r="AA72" s="197"/>
      <c r="AB72" s="197"/>
      <c r="AC72" s="197"/>
      <c r="AD72" s="197"/>
      <c r="AE72" s="157"/>
      <c r="AF72" s="157"/>
      <c r="AG72" s="157"/>
      <c r="AH72" s="157"/>
      <c r="AI72" s="157"/>
      <c r="AJ72" s="157"/>
      <c r="AK72" s="157"/>
      <c r="AL72" s="157"/>
      <c r="AM72" s="157"/>
    </row>
    <row r="73" spans="1:39" s="156" customFormat="1" ht="15" customHeight="1">
      <c r="A73" s="313" t="s">
        <v>16</v>
      </c>
      <c r="B73" s="314"/>
      <c r="C73" s="314"/>
      <c r="D73" s="314"/>
      <c r="E73" s="314"/>
      <c r="F73" s="314"/>
      <c r="G73" s="314"/>
      <c r="H73" s="314"/>
      <c r="I73" s="314"/>
      <c r="J73" s="314"/>
      <c r="K73" s="314"/>
      <c r="L73" s="314"/>
      <c r="M73" s="314"/>
      <c r="N73" s="314"/>
      <c r="O73" s="314"/>
      <c r="P73" s="314"/>
      <c r="Q73" s="315"/>
      <c r="R73" s="197"/>
      <c r="S73" s="197"/>
      <c r="T73" s="197"/>
      <c r="U73" s="197"/>
      <c r="V73" s="197"/>
      <c r="W73" s="197"/>
      <c r="X73" s="197"/>
      <c r="Y73" s="197"/>
      <c r="Z73" s="197"/>
      <c r="AA73" s="197"/>
      <c r="AB73" s="197"/>
      <c r="AC73" s="197"/>
      <c r="AD73" s="197"/>
      <c r="AE73" s="187"/>
      <c r="AF73" s="187"/>
      <c r="AG73" s="187"/>
      <c r="AH73" s="187"/>
      <c r="AI73" s="187"/>
      <c r="AJ73" s="187"/>
      <c r="AK73" s="187"/>
      <c r="AL73" s="187"/>
      <c r="AM73" s="187"/>
    </row>
    <row r="74" spans="1:39" s="171" customFormat="1" ht="15" customHeight="1">
      <c r="A74" s="325" t="s">
        <v>235</v>
      </c>
      <c r="B74" s="326"/>
      <c r="C74" s="326"/>
      <c r="D74" s="326"/>
      <c r="E74" s="326"/>
      <c r="F74" s="326"/>
      <c r="G74" s="326"/>
      <c r="H74" s="326"/>
      <c r="I74" s="326"/>
      <c r="J74" s="326"/>
      <c r="K74" s="326"/>
      <c r="L74" s="326"/>
      <c r="M74" s="326"/>
      <c r="N74" s="326"/>
      <c r="O74" s="326"/>
      <c r="P74" s="326"/>
      <c r="Q74" s="327"/>
      <c r="R74" s="197"/>
      <c r="S74" s="197"/>
      <c r="T74" s="197"/>
      <c r="U74" s="197"/>
      <c r="V74" s="197"/>
      <c r="W74" s="197"/>
      <c r="X74" s="197"/>
      <c r="Y74" s="197"/>
      <c r="Z74" s="197"/>
      <c r="AA74" s="197"/>
      <c r="AB74" s="197"/>
      <c r="AC74" s="197"/>
      <c r="AD74" s="197"/>
      <c r="AE74" s="186"/>
      <c r="AF74" s="186"/>
      <c r="AG74" s="186"/>
      <c r="AH74" s="186"/>
      <c r="AI74" s="186"/>
      <c r="AJ74" s="186"/>
      <c r="AK74" s="186"/>
      <c r="AL74" s="186"/>
      <c r="AM74" s="186"/>
    </row>
    <row r="75" spans="1:39" s="154" customFormat="1" ht="15" customHeight="1">
      <c r="A75" s="303"/>
      <c r="B75" s="304"/>
      <c r="C75" s="304"/>
      <c r="D75" s="304"/>
      <c r="E75" s="304"/>
      <c r="F75" s="304"/>
      <c r="G75" s="304"/>
      <c r="H75" s="304"/>
      <c r="I75" s="304"/>
      <c r="J75" s="304"/>
      <c r="K75" s="304"/>
      <c r="L75" s="304"/>
      <c r="M75" s="304"/>
      <c r="N75" s="304"/>
      <c r="O75" s="304"/>
      <c r="P75" s="304"/>
      <c r="Q75" s="305"/>
      <c r="R75" s="197"/>
      <c r="S75" s="197"/>
      <c r="T75" s="197"/>
      <c r="U75" s="197"/>
      <c r="V75" s="197"/>
      <c r="W75" s="197"/>
      <c r="X75" s="197"/>
      <c r="Y75" s="197"/>
      <c r="Z75" s="197"/>
      <c r="AA75" s="197"/>
      <c r="AB75" s="197"/>
      <c r="AC75" s="197"/>
      <c r="AD75" s="197"/>
      <c r="AE75" s="186"/>
      <c r="AF75" s="186"/>
      <c r="AG75" s="186"/>
      <c r="AH75" s="186"/>
      <c r="AI75" s="186"/>
      <c r="AJ75" s="186"/>
      <c r="AK75" s="186"/>
      <c r="AL75" s="186"/>
      <c r="AM75" s="186"/>
    </row>
    <row r="76" spans="1:39" s="154" customFormat="1" ht="15" customHeight="1">
      <c r="A76" s="359"/>
      <c r="B76" s="360"/>
      <c r="C76" s="360"/>
      <c r="D76" s="360"/>
      <c r="E76" s="360"/>
      <c r="F76" s="360"/>
      <c r="G76" s="360"/>
      <c r="H76" s="360"/>
      <c r="I76" s="360"/>
      <c r="J76" s="360"/>
      <c r="K76" s="360"/>
      <c r="L76" s="360"/>
      <c r="M76" s="360"/>
      <c r="N76" s="360"/>
      <c r="O76" s="360"/>
      <c r="P76" s="360"/>
      <c r="Q76" s="361"/>
      <c r="R76" s="197"/>
      <c r="S76" s="197"/>
      <c r="T76" s="197"/>
      <c r="U76" s="197"/>
      <c r="V76" s="197"/>
      <c r="W76" s="197"/>
      <c r="X76" s="197"/>
      <c r="Y76" s="197"/>
      <c r="Z76" s="197"/>
      <c r="AA76" s="197"/>
      <c r="AB76" s="197"/>
      <c r="AC76" s="197"/>
      <c r="AD76" s="197"/>
      <c r="AE76" s="186"/>
      <c r="AF76" s="186"/>
      <c r="AG76" s="186"/>
      <c r="AH76" s="186"/>
      <c r="AI76" s="186"/>
      <c r="AJ76" s="186"/>
      <c r="AK76" s="186"/>
      <c r="AL76" s="186"/>
      <c r="AM76" s="186"/>
    </row>
    <row r="77" spans="1:39" s="169" customFormat="1" ht="15" customHeight="1">
      <c r="A77" s="356" t="s">
        <v>236</v>
      </c>
      <c r="B77" s="357"/>
      <c r="C77" s="357"/>
      <c r="D77" s="357"/>
      <c r="E77" s="357"/>
      <c r="F77" s="358"/>
      <c r="G77" s="356" t="s">
        <v>244</v>
      </c>
      <c r="H77" s="357"/>
      <c r="I77" s="358"/>
      <c r="J77" s="356" t="s">
        <v>243</v>
      </c>
      <c r="K77" s="357"/>
      <c r="L77" s="357"/>
      <c r="M77" s="357"/>
      <c r="N77" s="357"/>
      <c r="O77" s="357"/>
      <c r="P77" s="357"/>
      <c r="Q77" s="358"/>
      <c r="R77" s="197"/>
      <c r="S77" s="197"/>
      <c r="T77" s="197"/>
      <c r="U77" s="197"/>
      <c r="V77" s="197"/>
      <c r="W77" s="197"/>
      <c r="X77" s="197"/>
      <c r="Y77" s="197"/>
      <c r="Z77" s="197"/>
      <c r="AA77" s="197"/>
      <c r="AB77" s="197"/>
      <c r="AC77" s="197"/>
      <c r="AD77" s="197"/>
      <c r="AE77" s="157"/>
      <c r="AF77" s="157"/>
      <c r="AG77" s="157"/>
      <c r="AH77" s="157"/>
      <c r="AI77" s="157"/>
      <c r="AJ77" s="157"/>
      <c r="AK77" s="157"/>
      <c r="AL77" s="157"/>
      <c r="AM77" s="157"/>
    </row>
    <row r="78" spans="1:39" s="172" customFormat="1" ht="15" customHeight="1">
      <c r="A78" s="348" t="s">
        <v>237</v>
      </c>
      <c r="B78" s="349"/>
      <c r="C78" s="349"/>
      <c r="D78" s="349"/>
      <c r="E78" s="349"/>
      <c r="F78" s="349"/>
      <c r="G78" s="350" t="s">
        <v>2</v>
      </c>
      <c r="H78" s="350"/>
      <c r="I78" s="350"/>
      <c r="J78" s="351" t="s">
        <v>242</v>
      </c>
      <c r="K78" s="351"/>
      <c r="L78" s="351"/>
      <c r="M78" s="351"/>
      <c r="N78" s="351"/>
      <c r="O78" s="351"/>
      <c r="P78" s="351"/>
      <c r="Q78" s="352"/>
      <c r="R78" s="197"/>
      <c r="S78" s="197"/>
      <c r="T78" s="197"/>
      <c r="U78" s="197"/>
      <c r="V78" s="197"/>
      <c r="W78" s="197"/>
      <c r="X78" s="197"/>
      <c r="Y78" s="197"/>
      <c r="Z78" s="197"/>
      <c r="AA78" s="197"/>
      <c r="AB78" s="197"/>
      <c r="AC78" s="197"/>
      <c r="AD78" s="197"/>
      <c r="AE78" s="188"/>
      <c r="AF78" s="188"/>
      <c r="AG78" s="188"/>
      <c r="AH78" s="188"/>
      <c r="AI78" s="188"/>
      <c r="AJ78" s="188"/>
      <c r="AK78" s="188"/>
      <c r="AL78" s="188"/>
      <c r="AM78" s="188"/>
    </row>
    <row r="79" spans="1:39" s="172" customFormat="1" ht="15" customHeight="1">
      <c r="A79" s="344" t="s">
        <v>238</v>
      </c>
      <c r="B79" s="345"/>
      <c r="C79" s="345"/>
      <c r="D79" s="345"/>
      <c r="E79" s="345"/>
      <c r="F79" s="345"/>
      <c r="G79" s="323" t="s">
        <v>2</v>
      </c>
      <c r="H79" s="323"/>
      <c r="I79" s="323"/>
      <c r="J79" s="346" t="s">
        <v>242</v>
      </c>
      <c r="K79" s="346"/>
      <c r="L79" s="346"/>
      <c r="M79" s="346"/>
      <c r="N79" s="346"/>
      <c r="O79" s="346"/>
      <c r="P79" s="346"/>
      <c r="Q79" s="347"/>
      <c r="R79" s="197"/>
      <c r="S79" s="197"/>
      <c r="T79" s="197"/>
      <c r="U79" s="197"/>
      <c r="V79" s="197"/>
      <c r="W79" s="197"/>
      <c r="X79" s="197"/>
      <c r="Y79" s="197"/>
      <c r="Z79" s="197"/>
      <c r="AA79" s="197"/>
      <c r="AB79" s="197"/>
      <c r="AC79" s="197"/>
      <c r="AD79" s="197"/>
      <c r="AE79" s="188"/>
      <c r="AF79" s="188"/>
      <c r="AG79" s="188"/>
      <c r="AH79" s="188"/>
      <c r="AI79" s="188"/>
      <c r="AJ79" s="188"/>
      <c r="AK79" s="188"/>
      <c r="AL79" s="188"/>
      <c r="AM79" s="188"/>
    </row>
    <row r="80" spans="1:39" s="172" customFormat="1" ht="15" customHeight="1">
      <c r="A80" s="344" t="s">
        <v>239</v>
      </c>
      <c r="B80" s="345"/>
      <c r="C80" s="345"/>
      <c r="D80" s="345"/>
      <c r="E80" s="345"/>
      <c r="F80" s="345"/>
      <c r="G80" s="323" t="s">
        <v>2</v>
      </c>
      <c r="H80" s="323"/>
      <c r="I80" s="323"/>
      <c r="J80" s="346" t="s">
        <v>242</v>
      </c>
      <c r="K80" s="346"/>
      <c r="L80" s="346"/>
      <c r="M80" s="346"/>
      <c r="N80" s="346"/>
      <c r="O80" s="346"/>
      <c r="P80" s="346"/>
      <c r="Q80" s="347"/>
      <c r="R80" s="197"/>
      <c r="S80" s="197"/>
      <c r="T80" s="197"/>
      <c r="U80" s="197"/>
      <c r="V80" s="197"/>
      <c r="W80" s="197"/>
      <c r="X80" s="197"/>
      <c r="Y80" s="197"/>
      <c r="Z80" s="197"/>
      <c r="AA80" s="197"/>
      <c r="AB80" s="197"/>
      <c r="AC80" s="197"/>
      <c r="AD80" s="197"/>
      <c r="AE80" s="188"/>
      <c r="AF80" s="188"/>
      <c r="AG80" s="188"/>
      <c r="AH80" s="188"/>
      <c r="AI80" s="188"/>
      <c r="AJ80" s="188"/>
      <c r="AK80" s="188"/>
      <c r="AL80" s="188"/>
      <c r="AM80" s="188"/>
    </row>
    <row r="81" spans="1:39" s="172" customFormat="1" ht="15" customHeight="1">
      <c r="A81" s="344" t="s">
        <v>240</v>
      </c>
      <c r="B81" s="345"/>
      <c r="C81" s="345"/>
      <c r="D81" s="345"/>
      <c r="E81" s="345"/>
      <c r="F81" s="345"/>
      <c r="G81" s="323" t="s">
        <v>277</v>
      </c>
      <c r="H81" s="323"/>
      <c r="I81" s="323"/>
      <c r="J81" s="346" t="s">
        <v>17</v>
      </c>
      <c r="K81" s="346"/>
      <c r="L81" s="346"/>
      <c r="M81" s="346"/>
      <c r="N81" s="346"/>
      <c r="O81" s="346"/>
      <c r="P81" s="346"/>
      <c r="Q81" s="347"/>
      <c r="R81" s="197"/>
      <c r="S81" s="197"/>
      <c r="T81" s="197"/>
      <c r="U81" s="197"/>
      <c r="V81" s="197"/>
      <c r="W81" s="197"/>
      <c r="X81" s="197"/>
      <c r="Y81" s="197"/>
      <c r="Z81" s="197"/>
      <c r="AA81" s="197"/>
      <c r="AB81" s="197"/>
      <c r="AC81" s="197"/>
      <c r="AD81" s="197"/>
      <c r="AE81" s="188"/>
      <c r="AF81" s="188"/>
      <c r="AG81" s="188"/>
      <c r="AH81" s="188"/>
      <c r="AI81" s="188"/>
      <c r="AJ81" s="188"/>
      <c r="AK81" s="188"/>
      <c r="AL81" s="188"/>
      <c r="AM81" s="188"/>
    </row>
    <row r="82" spans="1:39" s="198" customFormat="1" ht="17.25" customHeight="1">
      <c r="A82" s="342" t="s">
        <v>241</v>
      </c>
      <c r="B82" s="343"/>
      <c r="C82" s="343"/>
      <c r="D82" s="343"/>
      <c r="E82" s="343"/>
      <c r="F82" s="343"/>
      <c r="G82" s="304" t="s">
        <v>1</v>
      </c>
      <c r="H82" s="304"/>
      <c r="I82" s="304"/>
      <c r="J82" s="301" t="s">
        <v>0</v>
      </c>
      <c r="K82" s="301"/>
      <c r="L82" s="301"/>
      <c r="M82" s="301"/>
      <c r="N82" s="301"/>
      <c r="O82" s="301"/>
      <c r="P82" s="301"/>
      <c r="Q82" s="302"/>
      <c r="R82" s="197"/>
      <c r="S82" s="197"/>
      <c r="T82" s="197"/>
      <c r="U82" s="197"/>
      <c r="V82" s="197"/>
      <c r="W82" s="197"/>
      <c r="X82" s="197"/>
      <c r="Y82" s="197"/>
      <c r="Z82" s="197"/>
      <c r="AA82" s="197"/>
      <c r="AB82" s="197"/>
      <c r="AC82" s="197"/>
      <c r="AD82" s="197"/>
      <c r="AE82" s="197"/>
      <c r="AF82" s="197"/>
      <c r="AG82" s="197"/>
      <c r="AH82" s="197"/>
      <c r="AI82" s="197"/>
      <c r="AJ82" s="197"/>
      <c r="AK82" s="197"/>
      <c r="AL82" s="197"/>
      <c r="AM82" s="197"/>
    </row>
    <row r="83" spans="1:39" s="198" customFormat="1" ht="17.25" customHeight="1">
      <c r="A83" s="217"/>
      <c r="B83" s="217"/>
      <c r="C83" s="217"/>
      <c r="D83" s="217"/>
      <c r="E83" s="217"/>
      <c r="F83" s="217"/>
      <c r="G83" s="195"/>
      <c r="H83" s="195"/>
      <c r="I83" s="195"/>
      <c r="J83" s="194"/>
      <c r="K83" s="194"/>
      <c r="L83" s="194"/>
      <c r="M83" s="194"/>
      <c r="N83" s="194"/>
      <c r="O83" s="194"/>
      <c r="P83" s="194"/>
      <c r="Q83" s="194"/>
      <c r="R83" s="197"/>
      <c r="S83" s="197"/>
      <c r="T83" s="197"/>
      <c r="U83" s="197"/>
      <c r="V83" s="197"/>
      <c r="W83" s="197"/>
      <c r="X83" s="197"/>
      <c r="Y83" s="197"/>
      <c r="Z83" s="197"/>
      <c r="AA83" s="197"/>
      <c r="AB83" s="197"/>
      <c r="AC83" s="197"/>
      <c r="AD83" s="197"/>
      <c r="AE83" s="197"/>
      <c r="AF83" s="197"/>
      <c r="AG83" s="197"/>
      <c r="AH83" s="197"/>
      <c r="AI83" s="197"/>
      <c r="AJ83" s="197"/>
      <c r="AK83" s="197"/>
      <c r="AL83" s="197"/>
      <c r="AM83" s="197"/>
    </row>
    <row r="84" spans="1:39" ht="15.5">
      <c r="A84" s="179"/>
      <c r="B84" s="180"/>
      <c r="C84" s="180"/>
      <c r="D84" s="180"/>
      <c r="E84" s="180"/>
      <c r="F84" s="180"/>
      <c r="G84" s="180"/>
      <c r="H84" s="180"/>
      <c r="I84" s="180"/>
      <c r="J84" s="180"/>
      <c r="K84" s="180"/>
      <c r="L84" s="180"/>
      <c r="M84" s="180"/>
      <c r="N84" s="180"/>
      <c r="O84" s="180"/>
      <c r="P84" s="180"/>
      <c r="Q84" s="180"/>
      <c r="R84" s="197"/>
      <c r="S84" s="197"/>
      <c r="T84" s="197"/>
      <c r="U84" s="197"/>
      <c r="V84" s="197"/>
      <c r="W84" s="197"/>
      <c r="X84" s="197"/>
      <c r="Y84" s="197"/>
      <c r="Z84" s="197"/>
      <c r="AA84" s="197"/>
      <c r="AB84" s="197"/>
      <c r="AC84" s="197"/>
      <c r="AD84" s="197"/>
      <c r="AE84" s="181"/>
      <c r="AF84" s="181"/>
      <c r="AG84" s="181"/>
      <c r="AH84" s="181"/>
      <c r="AI84" s="181"/>
      <c r="AJ84" s="181"/>
      <c r="AK84" s="181"/>
      <c r="AL84" s="181"/>
      <c r="AM84" s="181"/>
    </row>
    <row r="85" spans="1:39" ht="15.5">
      <c r="A85" s="179"/>
      <c r="B85" s="180"/>
      <c r="C85" s="180"/>
      <c r="D85" s="180"/>
      <c r="E85" s="180"/>
      <c r="F85" s="180"/>
      <c r="G85" s="180"/>
      <c r="H85" s="180"/>
      <c r="I85" s="180"/>
      <c r="J85" s="180"/>
      <c r="K85" s="180"/>
      <c r="L85" s="180"/>
      <c r="M85" s="180"/>
      <c r="N85" s="180"/>
      <c r="O85" s="180"/>
      <c r="P85" s="180"/>
      <c r="Q85" s="180"/>
      <c r="R85" s="197"/>
      <c r="S85" s="197"/>
      <c r="T85" s="197"/>
      <c r="U85" s="197"/>
      <c r="V85" s="197"/>
      <c r="W85" s="197"/>
      <c r="X85" s="197"/>
      <c r="Y85" s="197"/>
      <c r="Z85" s="197"/>
      <c r="AA85" s="197"/>
      <c r="AB85" s="197"/>
      <c r="AC85" s="197"/>
      <c r="AD85" s="197"/>
      <c r="AE85" s="181"/>
      <c r="AF85" s="181"/>
      <c r="AG85" s="181"/>
      <c r="AH85" s="181"/>
      <c r="AI85" s="181"/>
      <c r="AJ85" s="181"/>
      <c r="AK85" s="181"/>
      <c r="AL85" s="181"/>
      <c r="AM85" s="181"/>
    </row>
    <row r="86" spans="1:39" ht="15.5">
      <c r="A86" s="179"/>
      <c r="B86" s="180"/>
      <c r="C86" s="180"/>
      <c r="D86" s="180"/>
      <c r="E86" s="180"/>
      <c r="F86" s="180"/>
      <c r="G86" s="182"/>
      <c r="H86" s="180"/>
      <c r="I86" s="180"/>
      <c r="J86" s="180"/>
      <c r="K86" s="183"/>
      <c r="L86" s="180"/>
      <c r="M86" s="180"/>
      <c r="N86" s="180"/>
      <c r="O86" s="180"/>
      <c r="P86" s="180"/>
      <c r="Q86" s="180"/>
      <c r="R86" s="197"/>
      <c r="S86" s="197"/>
      <c r="T86" s="197"/>
      <c r="U86" s="197"/>
      <c r="V86" s="197"/>
      <c r="W86" s="197"/>
      <c r="X86" s="197"/>
      <c r="Y86" s="197"/>
      <c r="Z86" s="197"/>
      <c r="AA86" s="197"/>
      <c r="AB86" s="197"/>
      <c r="AC86" s="197"/>
      <c r="AD86" s="197"/>
      <c r="AE86" s="181"/>
      <c r="AF86" s="181"/>
      <c r="AG86" s="181"/>
      <c r="AH86" s="181"/>
      <c r="AI86" s="181"/>
      <c r="AJ86" s="181"/>
      <c r="AK86" s="181"/>
      <c r="AL86" s="181"/>
      <c r="AM86" s="181"/>
    </row>
    <row r="87" spans="1:39" ht="15.5">
      <c r="A87" s="179"/>
      <c r="B87" s="180"/>
      <c r="C87" s="180"/>
      <c r="D87" s="180"/>
      <c r="E87" s="180"/>
      <c r="F87" s="180"/>
      <c r="G87" s="180"/>
      <c r="H87" s="180"/>
      <c r="I87" s="184"/>
      <c r="J87" s="180"/>
      <c r="K87" s="183"/>
      <c r="L87" s="180"/>
      <c r="M87" s="180"/>
      <c r="N87" s="180"/>
      <c r="O87" s="180"/>
      <c r="P87" s="180"/>
      <c r="Q87" s="180"/>
      <c r="R87" s="197"/>
      <c r="S87" s="197"/>
      <c r="T87" s="197"/>
      <c r="U87" s="197"/>
      <c r="V87" s="197"/>
      <c r="W87" s="197"/>
      <c r="X87" s="197"/>
      <c r="Y87" s="197"/>
      <c r="Z87" s="197"/>
      <c r="AA87" s="197"/>
      <c r="AB87" s="197"/>
      <c r="AC87" s="197"/>
      <c r="AD87" s="197"/>
      <c r="AE87" s="181"/>
      <c r="AF87" s="181"/>
      <c r="AG87" s="181"/>
      <c r="AH87" s="181"/>
      <c r="AI87" s="181"/>
      <c r="AJ87" s="181"/>
      <c r="AK87" s="181"/>
      <c r="AL87" s="181"/>
      <c r="AM87" s="181"/>
    </row>
    <row r="88" spans="1:39" ht="15.5">
      <c r="A88" s="179"/>
      <c r="B88" s="180"/>
      <c r="C88" s="180"/>
      <c r="D88" s="180"/>
      <c r="E88" s="180"/>
      <c r="F88" s="180"/>
      <c r="G88" s="180"/>
      <c r="H88" s="180"/>
      <c r="I88" s="180"/>
      <c r="J88" s="180"/>
      <c r="K88" s="180"/>
      <c r="L88" s="180"/>
      <c r="M88" s="180"/>
      <c r="N88" s="180"/>
      <c r="O88" s="180"/>
      <c r="P88" s="180"/>
      <c r="Q88" s="180"/>
      <c r="R88" s="197"/>
      <c r="S88" s="197"/>
      <c r="T88" s="197"/>
      <c r="U88" s="197"/>
      <c r="V88" s="197"/>
      <c r="W88" s="197"/>
      <c r="X88" s="197"/>
      <c r="Y88" s="197"/>
      <c r="Z88" s="197"/>
      <c r="AA88" s="197"/>
      <c r="AB88" s="197"/>
      <c r="AC88" s="197"/>
      <c r="AD88" s="197"/>
      <c r="AE88" s="181"/>
      <c r="AF88" s="181"/>
      <c r="AG88" s="181"/>
      <c r="AH88" s="181"/>
      <c r="AI88" s="181"/>
      <c r="AJ88" s="181"/>
      <c r="AK88" s="181"/>
      <c r="AL88" s="181"/>
      <c r="AM88" s="181"/>
    </row>
    <row r="89" spans="1:39" ht="15.5">
      <c r="A89" s="179"/>
      <c r="B89" s="180"/>
      <c r="C89" s="180"/>
      <c r="D89" s="180"/>
      <c r="E89" s="180"/>
      <c r="F89" s="180"/>
      <c r="G89" s="180"/>
      <c r="H89" s="180"/>
      <c r="I89" s="180"/>
      <c r="J89" s="180"/>
      <c r="K89" s="180"/>
      <c r="L89" s="180"/>
      <c r="M89" s="180"/>
      <c r="N89" s="180"/>
      <c r="O89" s="180"/>
      <c r="P89" s="180"/>
      <c r="Q89" s="180"/>
      <c r="R89" s="197"/>
      <c r="S89" s="197"/>
      <c r="T89" s="197"/>
      <c r="U89" s="197"/>
      <c r="V89" s="197"/>
      <c r="W89" s="197"/>
      <c r="X89" s="197"/>
      <c r="Y89" s="197"/>
      <c r="Z89" s="197"/>
      <c r="AA89" s="197"/>
      <c r="AB89" s="197"/>
      <c r="AC89" s="197"/>
      <c r="AD89" s="197"/>
      <c r="AE89" s="181"/>
      <c r="AF89" s="181"/>
      <c r="AG89" s="181"/>
      <c r="AH89" s="181"/>
      <c r="AI89" s="181"/>
      <c r="AJ89" s="181"/>
      <c r="AK89" s="181"/>
      <c r="AL89" s="181"/>
      <c r="AM89" s="181"/>
    </row>
    <row r="90" spans="1:39" ht="15.5">
      <c r="A90" s="179"/>
      <c r="B90" s="180"/>
      <c r="C90" s="180"/>
      <c r="D90" s="180"/>
      <c r="E90" s="180"/>
      <c r="F90" s="180"/>
      <c r="G90" s="180"/>
      <c r="H90" s="180"/>
      <c r="I90" s="180"/>
      <c r="J90" s="180"/>
      <c r="K90" s="180"/>
      <c r="L90" s="180"/>
      <c r="M90" s="180"/>
      <c r="N90" s="180"/>
      <c r="O90" s="180"/>
      <c r="P90" s="180"/>
      <c r="Q90" s="180"/>
      <c r="R90" s="197"/>
      <c r="S90" s="197"/>
      <c r="T90" s="197"/>
      <c r="U90" s="197"/>
      <c r="V90" s="197"/>
      <c r="W90" s="197"/>
      <c r="X90" s="197"/>
      <c r="Y90" s="197"/>
      <c r="Z90" s="197"/>
      <c r="AA90" s="197"/>
      <c r="AB90" s="197"/>
      <c r="AC90" s="197"/>
      <c r="AD90" s="197"/>
      <c r="AE90" s="181"/>
      <c r="AF90" s="181"/>
      <c r="AG90" s="181"/>
      <c r="AH90" s="181"/>
      <c r="AI90" s="181"/>
      <c r="AJ90" s="181"/>
      <c r="AK90" s="181"/>
      <c r="AL90" s="181"/>
      <c r="AM90" s="181"/>
    </row>
    <row r="91" spans="1:39" ht="15.5">
      <c r="A91" s="179"/>
      <c r="B91" s="180"/>
      <c r="C91" s="180"/>
      <c r="D91" s="180"/>
      <c r="E91" s="180"/>
      <c r="F91" s="180"/>
      <c r="G91" s="180"/>
      <c r="H91" s="180"/>
      <c r="I91" s="180"/>
      <c r="J91" s="180"/>
      <c r="K91" s="180"/>
      <c r="L91" s="180"/>
      <c r="M91" s="180"/>
      <c r="N91" s="180"/>
      <c r="O91" s="180"/>
      <c r="P91" s="180"/>
      <c r="Q91" s="180"/>
      <c r="R91" s="197"/>
      <c r="S91" s="197"/>
      <c r="T91" s="197"/>
      <c r="U91" s="197"/>
      <c r="V91" s="197"/>
      <c r="W91" s="197"/>
      <c r="X91" s="197"/>
      <c r="Y91" s="197"/>
      <c r="Z91" s="197"/>
      <c r="AA91" s="197"/>
      <c r="AB91" s="197"/>
      <c r="AC91" s="197"/>
      <c r="AD91" s="197"/>
      <c r="AE91" s="181"/>
      <c r="AF91" s="181"/>
      <c r="AG91" s="181"/>
      <c r="AH91" s="181"/>
      <c r="AI91" s="181"/>
      <c r="AJ91" s="181"/>
      <c r="AK91" s="181"/>
      <c r="AL91" s="181"/>
      <c r="AM91" s="181"/>
    </row>
    <row r="92" spans="1:39">
      <c r="A92" s="179"/>
      <c r="B92" s="180"/>
      <c r="C92" s="180"/>
      <c r="D92" s="180"/>
      <c r="E92" s="180"/>
      <c r="F92" s="180"/>
      <c r="G92" s="180"/>
      <c r="H92" s="180"/>
      <c r="I92" s="180"/>
      <c r="J92" s="180"/>
      <c r="K92" s="180"/>
      <c r="L92" s="180"/>
      <c r="M92" s="180"/>
      <c r="N92" s="180"/>
      <c r="O92" s="180"/>
      <c r="P92" s="180"/>
      <c r="Q92" s="180"/>
      <c r="R92" s="180"/>
      <c r="S92" s="180"/>
      <c r="T92" s="180"/>
      <c r="U92" s="180"/>
      <c r="V92" s="180"/>
      <c r="W92" s="180"/>
      <c r="X92" s="180"/>
      <c r="Y92" s="180"/>
      <c r="Z92" s="180"/>
      <c r="AA92" s="180"/>
      <c r="AB92" s="180"/>
      <c r="AC92" s="181"/>
      <c r="AD92" s="181"/>
      <c r="AE92" s="181"/>
      <c r="AF92" s="181"/>
      <c r="AG92" s="181"/>
      <c r="AH92" s="181"/>
      <c r="AI92" s="181"/>
      <c r="AJ92" s="181"/>
      <c r="AK92" s="181"/>
      <c r="AL92" s="181"/>
      <c r="AM92" s="181"/>
    </row>
    <row r="93" spans="1:39">
      <c r="A93" s="179"/>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c r="AA93" s="180"/>
      <c r="AB93" s="180"/>
      <c r="AC93" s="181"/>
      <c r="AD93" s="181"/>
      <c r="AE93" s="181"/>
      <c r="AF93" s="181"/>
      <c r="AG93" s="181"/>
      <c r="AH93" s="181"/>
      <c r="AI93" s="181"/>
      <c r="AJ93" s="181"/>
      <c r="AK93" s="181"/>
      <c r="AL93" s="181"/>
      <c r="AM93" s="181"/>
    </row>
    <row r="94" spans="1:39">
      <c r="A94" s="179"/>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180"/>
      <c r="AA94" s="180"/>
      <c r="AB94" s="180"/>
      <c r="AC94" s="181"/>
      <c r="AD94" s="181"/>
      <c r="AE94" s="181"/>
      <c r="AF94" s="181"/>
      <c r="AG94" s="181"/>
      <c r="AH94" s="181"/>
      <c r="AI94" s="181"/>
      <c r="AJ94" s="181"/>
      <c r="AK94" s="181"/>
      <c r="AL94" s="181"/>
      <c r="AM94" s="181"/>
    </row>
    <row r="95" spans="1:39">
      <c r="A95" s="179"/>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c r="Z95" s="180"/>
      <c r="AA95" s="180"/>
      <c r="AB95" s="180"/>
      <c r="AC95" s="181"/>
      <c r="AD95" s="181"/>
      <c r="AE95" s="181"/>
      <c r="AF95" s="181"/>
      <c r="AG95" s="181"/>
      <c r="AH95" s="181"/>
      <c r="AI95" s="181"/>
      <c r="AJ95" s="181"/>
      <c r="AK95" s="181"/>
      <c r="AL95" s="181"/>
      <c r="AM95" s="181"/>
    </row>
    <row r="96" spans="1:39">
      <c r="A96" s="179"/>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1"/>
      <c r="AD96" s="181"/>
      <c r="AE96" s="181"/>
      <c r="AF96" s="181"/>
      <c r="AG96" s="181"/>
      <c r="AH96" s="181"/>
      <c r="AI96" s="181"/>
      <c r="AJ96" s="181"/>
      <c r="AK96" s="181"/>
      <c r="AL96" s="181"/>
      <c r="AM96" s="181"/>
    </row>
    <row r="97" spans="1:39">
      <c r="A97" s="179"/>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1"/>
      <c r="AD97" s="181"/>
      <c r="AE97" s="181"/>
      <c r="AF97" s="181"/>
      <c r="AG97" s="181"/>
      <c r="AH97" s="181"/>
      <c r="AI97" s="181"/>
      <c r="AJ97" s="181"/>
      <c r="AK97" s="181"/>
      <c r="AL97" s="181"/>
      <c r="AM97" s="181"/>
    </row>
    <row r="98" spans="1:39">
      <c r="A98" s="179"/>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1"/>
      <c r="AD98" s="181"/>
      <c r="AE98" s="181"/>
      <c r="AF98" s="181"/>
      <c r="AG98" s="181"/>
      <c r="AH98" s="181"/>
      <c r="AI98" s="181"/>
      <c r="AJ98" s="181"/>
      <c r="AK98" s="181"/>
      <c r="AL98" s="181"/>
      <c r="AM98" s="181"/>
    </row>
    <row r="99" spans="1:39">
      <c r="A99" s="179"/>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1"/>
      <c r="AD99" s="181"/>
      <c r="AE99" s="181"/>
      <c r="AF99" s="181"/>
      <c r="AG99" s="181"/>
      <c r="AH99" s="181"/>
      <c r="AI99" s="181"/>
      <c r="AJ99" s="181"/>
      <c r="AK99" s="181"/>
      <c r="AL99" s="181"/>
      <c r="AM99" s="181"/>
    </row>
    <row r="100" spans="1:39">
      <c r="A100" s="179"/>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c r="AA100" s="180"/>
      <c r="AB100" s="180"/>
      <c r="AC100" s="181"/>
      <c r="AD100" s="181"/>
      <c r="AE100" s="181"/>
      <c r="AF100" s="181"/>
      <c r="AG100" s="181"/>
      <c r="AH100" s="181"/>
      <c r="AI100" s="181"/>
      <c r="AJ100" s="181"/>
      <c r="AK100" s="181"/>
      <c r="AL100" s="181"/>
      <c r="AM100" s="181"/>
    </row>
    <row r="101" spans="1:39">
      <c r="A101" s="179"/>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c r="AA101" s="180"/>
      <c r="AB101" s="180"/>
      <c r="AC101" s="181"/>
      <c r="AD101" s="181"/>
      <c r="AE101" s="181"/>
      <c r="AF101" s="181"/>
      <c r="AG101" s="181"/>
      <c r="AH101" s="181"/>
      <c r="AI101" s="181"/>
      <c r="AJ101" s="181"/>
      <c r="AK101" s="181"/>
      <c r="AL101" s="181"/>
      <c r="AM101" s="181"/>
    </row>
    <row r="102" spans="1:39">
      <c r="A102" s="179"/>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1"/>
      <c r="AD102" s="181"/>
      <c r="AE102" s="181"/>
      <c r="AF102" s="181"/>
      <c r="AG102" s="181"/>
      <c r="AH102" s="181"/>
      <c r="AI102" s="181"/>
      <c r="AJ102" s="181"/>
      <c r="AK102" s="181"/>
      <c r="AL102" s="181"/>
      <c r="AM102" s="181"/>
    </row>
    <row r="103" spans="1:39">
      <c r="A103" s="179"/>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1"/>
      <c r="AD103" s="181"/>
      <c r="AE103" s="181"/>
      <c r="AF103" s="181"/>
      <c r="AG103" s="181"/>
      <c r="AH103" s="181"/>
      <c r="AI103" s="181"/>
      <c r="AJ103" s="181"/>
      <c r="AK103" s="181"/>
      <c r="AL103" s="181"/>
      <c r="AM103" s="181"/>
    </row>
    <row r="104" spans="1:39">
      <c r="A104" s="179"/>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1"/>
      <c r="AD104" s="181"/>
      <c r="AE104" s="181"/>
      <c r="AF104" s="181"/>
      <c r="AG104" s="181"/>
      <c r="AH104" s="181"/>
      <c r="AI104" s="181"/>
      <c r="AJ104" s="181"/>
      <c r="AK104" s="181"/>
      <c r="AL104" s="181"/>
      <c r="AM104" s="181"/>
    </row>
    <row r="105" spans="1:39">
      <c r="A105" s="179"/>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180"/>
      <c r="AC105" s="181"/>
      <c r="AD105" s="181"/>
      <c r="AE105" s="181"/>
      <c r="AF105" s="181"/>
      <c r="AG105" s="181"/>
      <c r="AH105" s="181"/>
      <c r="AI105" s="181"/>
      <c r="AJ105" s="181"/>
      <c r="AK105" s="181"/>
      <c r="AL105" s="181"/>
      <c r="AM105" s="181"/>
    </row>
    <row r="106" spans="1:39">
      <c r="A106" s="7"/>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6"/>
      <c r="AD106" s="6"/>
      <c r="AE106" s="6"/>
      <c r="AF106" s="6"/>
      <c r="AG106" s="6"/>
      <c r="AH106" s="6"/>
      <c r="AI106" s="6"/>
      <c r="AJ106" s="6"/>
      <c r="AK106" s="6"/>
      <c r="AL106" s="6"/>
      <c r="AM106" s="6"/>
    </row>
    <row r="107" spans="1:39">
      <c r="A107" s="7"/>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6"/>
      <c r="AD107" s="6"/>
      <c r="AE107" s="6"/>
      <c r="AF107" s="6"/>
      <c r="AG107" s="6"/>
      <c r="AH107" s="6"/>
      <c r="AI107" s="6"/>
      <c r="AJ107" s="6"/>
      <c r="AK107" s="6"/>
      <c r="AL107" s="6"/>
      <c r="AM107" s="6"/>
    </row>
    <row r="108" spans="1:39">
      <c r="A108" s="7"/>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6"/>
      <c r="AD108" s="6"/>
      <c r="AE108" s="6"/>
      <c r="AF108" s="6"/>
      <c r="AG108" s="6"/>
      <c r="AH108" s="6"/>
      <c r="AI108" s="6"/>
      <c r="AJ108" s="6"/>
      <c r="AK108" s="6"/>
      <c r="AL108" s="6"/>
      <c r="AM108" s="6"/>
    </row>
    <row r="109" spans="1:39">
      <c r="A109" s="7"/>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6"/>
      <c r="AD109" s="6"/>
      <c r="AE109" s="6"/>
      <c r="AF109" s="6"/>
      <c r="AG109" s="6"/>
      <c r="AH109" s="6"/>
      <c r="AI109" s="6"/>
      <c r="AJ109" s="6"/>
      <c r="AK109" s="6"/>
      <c r="AL109" s="6"/>
      <c r="AM109" s="6"/>
    </row>
    <row r="110" spans="1:39">
      <c r="A110" s="7"/>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6"/>
      <c r="AD110" s="6"/>
      <c r="AE110" s="6"/>
      <c r="AF110" s="6"/>
      <c r="AG110" s="6"/>
      <c r="AH110" s="6"/>
      <c r="AI110" s="6"/>
      <c r="AJ110" s="6"/>
      <c r="AK110" s="6"/>
      <c r="AL110" s="6"/>
      <c r="AM110" s="6"/>
    </row>
    <row r="111" spans="1:39">
      <c r="A111" s="7"/>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6"/>
      <c r="AD111" s="6"/>
      <c r="AE111" s="6"/>
      <c r="AF111" s="6"/>
      <c r="AG111" s="6"/>
      <c r="AH111" s="6"/>
      <c r="AI111" s="6"/>
      <c r="AJ111" s="6"/>
      <c r="AK111" s="6"/>
      <c r="AL111" s="6"/>
      <c r="AM111" s="6"/>
    </row>
    <row r="112" spans="1:39">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6"/>
      <c r="AD112" s="6"/>
      <c r="AE112" s="6"/>
      <c r="AF112" s="6"/>
      <c r="AG112" s="6"/>
      <c r="AH112" s="6"/>
      <c r="AI112" s="6"/>
      <c r="AJ112" s="6"/>
      <c r="AK112" s="6"/>
      <c r="AL112" s="6"/>
      <c r="AM112" s="6"/>
    </row>
    <row r="113" spans="1:39">
      <c r="A113" s="7"/>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6"/>
      <c r="AD113" s="6"/>
      <c r="AE113" s="6"/>
      <c r="AF113" s="6"/>
      <c r="AG113" s="6"/>
      <c r="AH113" s="6"/>
      <c r="AI113" s="6"/>
      <c r="AJ113" s="6"/>
      <c r="AK113" s="6"/>
      <c r="AL113" s="6"/>
      <c r="AM113" s="6"/>
    </row>
    <row r="114" spans="1:39">
      <c r="A114" s="7"/>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6"/>
      <c r="AD114" s="6"/>
      <c r="AE114" s="6"/>
      <c r="AF114" s="6"/>
      <c r="AG114" s="6"/>
      <c r="AH114" s="6"/>
      <c r="AI114" s="6"/>
      <c r="AJ114" s="6"/>
      <c r="AK114" s="6"/>
      <c r="AL114" s="6"/>
      <c r="AM114" s="6"/>
    </row>
    <row r="115" spans="1:39">
      <c r="A115" s="7"/>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6"/>
      <c r="AD115" s="6"/>
      <c r="AE115" s="6"/>
      <c r="AF115" s="6"/>
      <c r="AG115" s="6"/>
      <c r="AH115" s="6"/>
      <c r="AI115" s="6"/>
      <c r="AJ115" s="6"/>
      <c r="AK115" s="6"/>
      <c r="AL115" s="6"/>
      <c r="AM115" s="6"/>
    </row>
    <row r="116" spans="1:39">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6"/>
      <c r="AD116" s="6"/>
      <c r="AE116" s="6"/>
      <c r="AF116" s="6"/>
      <c r="AG116" s="6"/>
      <c r="AH116" s="6"/>
      <c r="AI116" s="6"/>
      <c r="AJ116" s="6"/>
      <c r="AK116" s="6"/>
      <c r="AL116" s="6"/>
      <c r="AM116" s="6"/>
    </row>
    <row r="117" spans="1:39">
      <c r="A117" s="7"/>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6"/>
      <c r="AD117" s="6"/>
      <c r="AE117" s="6"/>
      <c r="AF117" s="6"/>
      <c r="AG117" s="6"/>
      <c r="AH117" s="6"/>
      <c r="AI117" s="6"/>
      <c r="AJ117" s="6"/>
      <c r="AK117" s="6"/>
      <c r="AL117" s="6"/>
      <c r="AM117" s="6"/>
    </row>
    <row r="118" spans="1:39">
      <c r="A118" s="7"/>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6"/>
      <c r="AD118" s="6"/>
      <c r="AE118" s="6"/>
      <c r="AF118" s="6"/>
      <c r="AG118" s="6"/>
      <c r="AH118" s="6"/>
      <c r="AI118" s="6"/>
      <c r="AJ118" s="6"/>
      <c r="AK118" s="6"/>
      <c r="AL118" s="6"/>
      <c r="AM118" s="6"/>
    </row>
    <row r="119" spans="1:39">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6"/>
      <c r="AD119" s="6"/>
      <c r="AE119" s="6"/>
      <c r="AF119" s="6"/>
      <c r="AG119" s="6"/>
      <c r="AH119" s="6"/>
      <c r="AI119" s="6"/>
      <c r="AJ119" s="6"/>
      <c r="AK119" s="6"/>
      <c r="AL119" s="6"/>
      <c r="AM119" s="6"/>
    </row>
    <row r="120" spans="1:39">
      <c r="A120" s="7"/>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6"/>
      <c r="AD120" s="6"/>
      <c r="AE120" s="6"/>
      <c r="AF120" s="6"/>
      <c r="AG120" s="6"/>
      <c r="AH120" s="6"/>
      <c r="AI120" s="6"/>
      <c r="AJ120" s="6"/>
      <c r="AK120" s="6"/>
      <c r="AL120" s="6"/>
      <c r="AM120" s="6"/>
    </row>
    <row r="121" spans="1:39">
      <c r="A121" s="7"/>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6"/>
      <c r="AD121" s="6"/>
      <c r="AE121" s="6"/>
      <c r="AF121" s="6"/>
      <c r="AG121" s="6"/>
      <c r="AH121" s="6"/>
      <c r="AI121" s="6"/>
      <c r="AJ121" s="6"/>
      <c r="AK121" s="6"/>
      <c r="AL121" s="6"/>
      <c r="AM121" s="6"/>
    </row>
    <row r="122" spans="1:39">
      <c r="A122" s="7"/>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6"/>
      <c r="AD122" s="6"/>
      <c r="AE122" s="6"/>
      <c r="AF122" s="6"/>
      <c r="AG122" s="6"/>
      <c r="AH122" s="6"/>
      <c r="AI122" s="6"/>
      <c r="AJ122" s="6"/>
      <c r="AK122" s="6"/>
      <c r="AL122" s="6"/>
      <c r="AM122" s="6"/>
    </row>
    <row r="123" spans="1:39">
      <c r="A123" s="7"/>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row>
    <row r="124" spans="1:39">
      <c r="A124" s="7"/>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row>
    <row r="125" spans="1:39">
      <c r="A125" s="7"/>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row>
    <row r="126" spans="1:39">
      <c r="A126" s="7"/>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row>
    <row r="127" spans="1:39">
      <c r="A127" s="7"/>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row>
    <row r="128" spans="1:39">
      <c r="A128" s="7"/>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row>
    <row r="129" spans="1:28">
      <c r="A129" s="7"/>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row>
    <row r="130" spans="1:28">
      <c r="A130" s="7"/>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row>
    <row r="131" spans="1:28">
      <c r="A131" s="7"/>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row>
    <row r="132" spans="1:28">
      <c r="A132" s="7"/>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row>
    <row r="133" spans="1:28">
      <c r="A133" s="7"/>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row>
  </sheetData>
  <mergeCells count="89">
    <mergeCell ref="A14:K16"/>
    <mergeCell ref="A48:Q48"/>
    <mergeCell ref="A1:AC1"/>
    <mergeCell ref="L8:Q9"/>
    <mergeCell ref="A3:K5"/>
    <mergeCell ref="A8:K9"/>
    <mergeCell ref="A2:Q2"/>
    <mergeCell ref="L3:Q6"/>
    <mergeCell ref="A7:Q7"/>
    <mergeCell ref="A10:K10"/>
    <mergeCell ref="A12:K12"/>
    <mergeCell ref="A13:K13"/>
    <mergeCell ref="A11:K11"/>
    <mergeCell ref="L10:Q15"/>
    <mergeCell ref="A33:Q35"/>
    <mergeCell ref="A44:Q44"/>
    <mergeCell ref="A73:Q73"/>
    <mergeCell ref="A66:Q67"/>
    <mergeCell ref="A68:Q68"/>
    <mergeCell ref="A77:F77"/>
    <mergeCell ref="G77:I77"/>
    <mergeCell ref="J77:Q77"/>
    <mergeCell ref="A71:Q71"/>
    <mergeCell ref="A74:Q75"/>
    <mergeCell ref="A76:Q76"/>
    <mergeCell ref="A78:F78"/>
    <mergeCell ref="G78:I78"/>
    <mergeCell ref="J78:Q78"/>
    <mergeCell ref="A72:Q72"/>
    <mergeCell ref="A38:Q38"/>
    <mergeCell ref="A51:L51"/>
    <mergeCell ref="A52:L52"/>
    <mergeCell ref="A47:Q47"/>
    <mergeCell ref="N52:O52"/>
    <mergeCell ref="A39:Q39"/>
    <mergeCell ref="A41:Q41"/>
    <mergeCell ref="A40:Q40"/>
    <mergeCell ref="A65:Q65"/>
    <mergeCell ref="A59:Q59"/>
    <mergeCell ref="A69:Q69"/>
    <mergeCell ref="A70:Q70"/>
    <mergeCell ref="A82:F82"/>
    <mergeCell ref="G82:I82"/>
    <mergeCell ref="J82:Q82"/>
    <mergeCell ref="A79:F79"/>
    <mergeCell ref="G79:I79"/>
    <mergeCell ref="J79:Q79"/>
    <mergeCell ref="A80:F80"/>
    <mergeCell ref="G80:I80"/>
    <mergeCell ref="J80:Q80"/>
    <mergeCell ref="A81:F81"/>
    <mergeCell ref="G81:I81"/>
    <mergeCell ref="J81:Q81"/>
    <mergeCell ref="A54:L54"/>
    <mergeCell ref="A58:Q58"/>
    <mergeCell ref="A56:Q56"/>
    <mergeCell ref="A63:Q63"/>
    <mergeCell ref="A53:L53"/>
    <mergeCell ref="A64:Q64"/>
    <mergeCell ref="A60:Q60"/>
    <mergeCell ref="A61:Q61"/>
    <mergeCell ref="A62:Q62"/>
    <mergeCell ref="A55:Q55"/>
    <mergeCell ref="A57:Q57"/>
    <mergeCell ref="A18:Q18"/>
    <mergeCell ref="A32:Q32"/>
    <mergeCell ref="A21:Q21"/>
    <mergeCell ref="A25:Q25"/>
    <mergeCell ref="A24:Q24"/>
    <mergeCell ref="A31:Q31"/>
    <mergeCell ref="A28:Q29"/>
    <mergeCell ref="A19:Q19"/>
    <mergeCell ref="A20:Q20"/>
    <mergeCell ref="A23:Q23"/>
    <mergeCell ref="A30:Q30"/>
    <mergeCell ref="A26:Q26"/>
    <mergeCell ref="A27:Q27"/>
    <mergeCell ref="A22:Q22"/>
    <mergeCell ref="N53:O53"/>
    <mergeCell ref="M50:Q51"/>
    <mergeCell ref="A50:L50"/>
    <mergeCell ref="M52:M53"/>
    <mergeCell ref="A45:Q45"/>
    <mergeCell ref="A42:Q42"/>
    <mergeCell ref="A46:Q46"/>
    <mergeCell ref="A43:Q43"/>
    <mergeCell ref="A49:L49"/>
    <mergeCell ref="A36:Q36"/>
    <mergeCell ref="A37:Q37"/>
  </mergeCells>
  <pageMargins left="0.19685039370078741" right="0.23622047244094491" top="0.27559055118110237" bottom="0.19685039370078741" header="0.15748031496062992" footer="0.15748031496062992"/>
  <pageSetup paperSize="8" scale="30" orientation="landscape" r:id="rId1"/>
  <headerFooter alignWithMargins="0">
    <oddHeader>&amp;R&amp;8&amp;F</oddHeader>
    <oddFooter>&amp;R&amp;1#&amp;"Calibri"&amp;8&amp;K737373General</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64"/>
  <sheetViews>
    <sheetView zoomScaleNormal="100" zoomScaleSheetLayoutView="90" workbookViewId="0">
      <pane ySplit="1" topLeftCell="A2" activePane="bottomLeft" state="frozen"/>
      <selection pane="bottomLeft" activeCell="A2" sqref="A2:Q2"/>
    </sheetView>
  </sheetViews>
  <sheetFormatPr baseColWidth="10" defaultColWidth="9.1796875" defaultRowHeight="13"/>
  <cols>
    <col min="1" max="17" width="9.7265625" style="10" customWidth="1"/>
    <col min="18" max="18" width="4.453125" style="8" customWidth="1"/>
    <col min="19" max="50" width="9.1796875" style="8"/>
    <col min="51" max="16384" width="9.1796875" style="3"/>
  </cols>
  <sheetData>
    <row r="1" spans="1:50" s="10" customFormat="1" ht="34.5" customHeight="1">
      <c r="A1" s="404" t="s">
        <v>317</v>
      </c>
      <c r="B1" s="405"/>
      <c r="C1" s="405"/>
      <c r="D1" s="405"/>
      <c r="E1" s="405"/>
      <c r="F1" s="405"/>
      <c r="G1" s="405"/>
      <c r="H1" s="405"/>
      <c r="I1" s="405"/>
      <c r="J1" s="405"/>
      <c r="K1" s="405"/>
      <c r="L1" s="405"/>
      <c r="M1" s="405"/>
      <c r="N1" s="405"/>
      <c r="O1" s="405"/>
      <c r="P1" s="405"/>
      <c r="Q1" s="405"/>
      <c r="R1" s="148"/>
      <c r="S1" s="192"/>
      <c r="T1" s="192"/>
      <c r="U1" s="192"/>
      <c r="V1" s="192"/>
      <c r="W1" s="192"/>
      <c r="X1" s="192"/>
      <c r="Y1" s="192"/>
      <c r="Z1" s="192"/>
      <c r="AA1" s="192"/>
      <c r="AB1" s="192"/>
      <c r="AC1" s="192"/>
      <c r="AD1" s="192"/>
      <c r="AE1" s="192"/>
      <c r="AF1" s="192"/>
      <c r="AG1" s="192"/>
      <c r="AH1" s="192"/>
      <c r="AI1" s="192"/>
      <c r="AJ1" s="192"/>
      <c r="AK1" s="192"/>
      <c r="AL1" s="192"/>
      <c r="AM1" s="9"/>
      <c r="AN1" s="9"/>
      <c r="AO1" s="9"/>
      <c r="AP1" s="9"/>
      <c r="AQ1" s="9"/>
      <c r="AR1" s="9"/>
      <c r="AS1" s="9"/>
      <c r="AT1" s="9"/>
      <c r="AU1" s="9"/>
      <c r="AV1" s="9"/>
      <c r="AW1" s="9"/>
      <c r="AX1" s="9"/>
    </row>
    <row r="2" spans="1:50" s="154" customFormat="1" ht="58.5" customHeight="1">
      <c r="A2" s="406" t="s">
        <v>288</v>
      </c>
      <c r="B2" s="407"/>
      <c r="C2" s="407"/>
      <c r="D2" s="407"/>
      <c r="E2" s="407"/>
      <c r="F2" s="407"/>
      <c r="G2" s="407"/>
      <c r="H2" s="407"/>
      <c r="I2" s="407"/>
      <c r="J2" s="407"/>
      <c r="K2" s="407"/>
      <c r="L2" s="407"/>
      <c r="M2" s="407"/>
      <c r="N2" s="407"/>
      <c r="O2" s="407"/>
      <c r="P2" s="407"/>
      <c r="Q2" s="408"/>
      <c r="R2" s="152"/>
      <c r="S2" s="186"/>
      <c r="T2" s="170"/>
      <c r="U2" s="193"/>
      <c r="V2" s="186"/>
      <c r="W2" s="186"/>
      <c r="X2" s="186"/>
      <c r="Y2" s="186"/>
      <c r="Z2" s="186"/>
      <c r="AA2" s="186"/>
      <c r="AB2" s="186"/>
      <c r="AC2" s="186"/>
      <c r="AD2" s="186"/>
      <c r="AE2" s="186"/>
      <c r="AF2" s="186"/>
      <c r="AG2" s="186"/>
      <c r="AH2" s="186"/>
      <c r="AI2" s="186"/>
      <c r="AJ2" s="186"/>
      <c r="AK2" s="186"/>
      <c r="AL2" s="186"/>
      <c r="AM2" s="153"/>
      <c r="AN2" s="153"/>
      <c r="AO2" s="153"/>
      <c r="AP2" s="153"/>
      <c r="AQ2" s="153"/>
      <c r="AR2" s="153"/>
      <c r="AS2" s="153"/>
      <c r="AT2" s="153"/>
      <c r="AU2" s="153"/>
      <c r="AV2" s="153"/>
      <c r="AW2" s="153"/>
      <c r="AX2" s="153"/>
    </row>
    <row r="3" spans="1:50" s="154" customFormat="1" ht="15.5">
      <c r="A3" s="409" t="s">
        <v>19</v>
      </c>
      <c r="B3" s="410"/>
      <c r="C3" s="410"/>
      <c r="D3" s="410"/>
      <c r="E3" s="410"/>
      <c r="F3" s="410"/>
      <c r="G3" s="410"/>
      <c r="H3" s="410"/>
      <c r="I3" s="410"/>
      <c r="J3" s="410"/>
      <c r="K3" s="410"/>
      <c r="L3" s="410"/>
      <c r="M3" s="410"/>
      <c r="N3" s="410"/>
      <c r="O3" s="410"/>
      <c r="P3" s="410"/>
      <c r="Q3" s="411"/>
      <c r="R3" s="152"/>
      <c r="S3" s="186"/>
      <c r="T3" s="170"/>
      <c r="U3" s="193"/>
      <c r="V3" s="186"/>
      <c r="W3" s="186"/>
      <c r="X3" s="186"/>
      <c r="Y3" s="186"/>
      <c r="Z3" s="186"/>
      <c r="AA3" s="186"/>
      <c r="AB3" s="186"/>
      <c r="AC3" s="186"/>
      <c r="AD3" s="186"/>
      <c r="AE3" s="186"/>
      <c r="AF3" s="186"/>
      <c r="AG3" s="186"/>
      <c r="AH3" s="186"/>
      <c r="AI3" s="186"/>
      <c r="AJ3" s="186"/>
      <c r="AK3" s="186"/>
      <c r="AL3" s="186"/>
      <c r="AM3" s="153"/>
      <c r="AN3" s="153"/>
      <c r="AO3" s="153"/>
      <c r="AP3" s="153"/>
      <c r="AQ3" s="153"/>
      <c r="AR3" s="153"/>
      <c r="AS3" s="153"/>
      <c r="AT3" s="153"/>
      <c r="AU3" s="153"/>
      <c r="AV3" s="153"/>
      <c r="AW3" s="153"/>
      <c r="AX3" s="153"/>
    </row>
    <row r="4" spans="1:50" s="154" customFormat="1" ht="45.75" customHeight="1">
      <c r="A4" s="413" t="s">
        <v>267</v>
      </c>
      <c r="B4" s="326"/>
      <c r="C4" s="326"/>
      <c r="D4" s="326"/>
      <c r="E4" s="326"/>
      <c r="F4" s="326"/>
      <c r="G4" s="326"/>
      <c r="H4" s="326"/>
      <c r="I4" s="326"/>
      <c r="J4" s="326"/>
      <c r="K4" s="326"/>
      <c r="L4" s="326"/>
      <c r="M4" s="326"/>
      <c r="N4" s="326"/>
      <c r="O4" s="326"/>
      <c r="P4" s="326"/>
      <c r="Q4" s="327"/>
      <c r="R4" s="152"/>
      <c r="S4" s="186"/>
      <c r="T4" s="170"/>
      <c r="U4" s="193"/>
      <c r="V4" s="186"/>
      <c r="W4" s="186"/>
      <c r="X4" s="186"/>
      <c r="Y4" s="186"/>
      <c r="Z4" s="186"/>
      <c r="AA4" s="186"/>
      <c r="AB4" s="186"/>
      <c r="AC4" s="186"/>
      <c r="AD4" s="186"/>
      <c r="AE4" s="186"/>
      <c r="AF4" s="186"/>
      <c r="AG4" s="186"/>
      <c r="AH4" s="186"/>
      <c r="AI4" s="186"/>
      <c r="AJ4" s="186"/>
      <c r="AK4" s="186"/>
      <c r="AL4" s="186"/>
      <c r="AM4" s="153"/>
      <c r="AN4" s="153"/>
      <c r="AO4" s="153"/>
      <c r="AP4" s="153"/>
      <c r="AQ4" s="153"/>
      <c r="AR4" s="153"/>
      <c r="AS4" s="153"/>
      <c r="AT4" s="153"/>
      <c r="AU4" s="153"/>
      <c r="AV4" s="153"/>
      <c r="AW4" s="153"/>
      <c r="AX4" s="153"/>
    </row>
    <row r="5" spans="1:50" s="154" customFormat="1" ht="22.5" customHeight="1">
      <c r="A5" s="325" t="s">
        <v>265</v>
      </c>
      <c r="B5" s="326"/>
      <c r="C5" s="326"/>
      <c r="D5" s="326"/>
      <c r="E5" s="326"/>
      <c r="F5" s="326"/>
      <c r="G5" s="326"/>
      <c r="H5" s="326"/>
      <c r="I5" s="326"/>
      <c r="J5" s="326"/>
      <c r="K5" s="326"/>
      <c r="L5" s="326"/>
      <c r="M5" s="326"/>
      <c r="N5" s="326"/>
      <c r="O5" s="326"/>
      <c r="P5" s="326"/>
      <c r="Q5" s="327"/>
      <c r="R5" s="152"/>
      <c r="S5" s="186"/>
      <c r="T5" s="170"/>
      <c r="U5" s="193"/>
      <c r="V5" s="186"/>
      <c r="W5" s="186"/>
      <c r="X5" s="186"/>
      <c r="Y5" s="186"/>
      <c r="Z5" s="186"/>
      <c r="AA5" s="186"/>
      <c r="AB5" s="186"/>
      <c r="AC5" s="186"/>
      <c r="AD5" s="186"/>
      <c r="AE5" s="186"/>
      <c r="AF5" s="186"/>
      <c r="AG5" s="186"/>
      <c r="AH5" s="186"/>
      <c r="AI5" s="186"/>
      <c r="AJ5" s="186"/>
      <c r="AK5" s="186"/>
      <c r="AL5" s="186"/>
      <c r="AM5" s="153"/>
      <c r="AN5" s="153"/>
      <c r="AO5" s="153"/>
      <c r="AP5" s="153"/>
      <c r="AQ5" s="153"/>
      <c r="AR5" s="153"/>
      <c r="AS5" s="153"/>
      <c r="AT5" s="153"/>
      <c r="AU5" s="153"/>
      <c r="AV5" s="153"/>
      <c r="AW5" s="153"/>
      <c r="AX5" s="153"/>
    </row>
    <row r="6" spans="1:50" s="154" customFormat="1" ht="15.5">
      <c r="A6" s="409" t="s">
        <v>20</v>
      </c>
      <c r="B6" s="410"/>
      <c r="C6" s="410"/>
      <c r="D6" s="410"/>
      <c r="E6" s="410"/>
      <c r="F6" s="410"/>
      <c r="G6" s="410"/>
      <c r="H6" s="410"/>
      <c r="I6" s="410"/>
      <c r="J6" s="410"/>
      <c r="K6" s="410"/>
      <c r="L6" s="410"/>
      <c r="M6" s="410"/>
      <c r="N6" s="410"/>
      <c r="O6" s="410"/>
      <c r="P6" s="410"/>
      <c r="Q6" s="411"/>
      <c r="R6" s="152"/>
      <c r="S6" s="186"/>
      <c r="T6" s="170"/>
      <c r="U6" s="193"/>
      <c r="V6" s="186"/>
      <c r="W6" s="186"/>
      <c r="X6" s="186"/>
      <c r="Y6" s="186"/>
      <c r="Z6" s="186"/>
      <c r="AA6" s="186"/>
      <c r="AB6" s="186"/>
      <c r="AC6" s="186"/>
      <c r="AD6" s="186"/>
      <c r="AE6" s="186"/>
      <c r="AF6" s="186"/>
      <c r="AG6" s="186"/>
      <c r="AH6" s="186"/>
      <c r="AI6" s="186"/>
      <c r="AJ6" s="186"/>
      <c r="AK6" s="186"/>
      <c r="AL6" s="186"/>
      <c r="AM6" s="153"/>
      <c r="AN6" s="153"/>
      <c r="AO6" s="153"/>
      <c r="AP6" s="153"/>
      <c r="AQ6" s="153"/>
      <c r="AR6" s="153"/>
      <c r="AS6" s="153"/>
      <c r="AT6" s="153"/>
      <c r="AU6" s="153"/>
      <c r="AV6" s="153"/>
      <c r="AW6" s="153"/>
      <c r="AX6" s="153"/>
    </row>
    <row r="7" spans="1:50" s="154" customFormat="1" ht="37.5" customHeight="1">
      <c r="A7" s="412" t="s">
        <v>318</v>
      </c>
      <c r="B7" s="407"/>
      <c r="C7" s="407"/>
      <c r="D7" s="407"/>
      <c r="E7" s="407"/>
      <c r="F7" s="407"/>
      <c r="G7" s="407"/>
      <c r="H7" s="407"/>
      <c r="I7" s="407"/>
      <c r="J7" s="407"/>
      <c r="K7" s="407"/>
      <c r="L7" s="407"/>
      <c r="M7" s="407"/>
      <c r="N7" s="407"/>
      <c r="O7" s="407"/>
      <c r="P7" s="407"/>
      <c r="Q7" s="408"/>
      <c r="R7" s="152"/>
      <c r="S7" s="186"/>
      <c r="T7" s="170"/>
      <c r="U7" s="193"/>
      <c r="V7" s="186"/>
      <c r="W7" s="186"/>
      <c r="X7" s="186"/>
      <c r="Y7" s="186"/>
      <c r="Z7" s="186"/>
      <c r="AA7" s="186"/>
      <c r="AB7" s="186"/>
      <c r="AC7" s="186"/>
      <c r="AD7" s="186"/>
      <c r="AE7" s="186"/>
      <c r="AF7" s="186"/>
      <c r="AG7" s="186"/>
      <c r="AH7" s="186"/>
      <c r="AI7" s="186"/>
      <c r="AJ7" s="186"/>
      <c r="AK7" s="186"/>
      <c r="AL7" s="186"/>
      <c r="AM7" s="153"/>
      <c r="AN7" s="153"/>
      <c r="AO7" s="153"/>
      <c r="AP7" s="153"/>
      <c r="AQ7" s="153"/>
      <c r="AR7" s="153"/>
      <c r="AS7" s="153"/>
      <c r="AT7" s="153"/>
      <c r="AU7" s="153"/>
      <c r="AV7" s="153"/>
      <c r="AW7" s="153"/>
      <c r="AX7" s="153"/>
    </row>
    <row r="8" spans="1:50" s="159" customFormat="1" ht="92.25" customHeight="1">
      <c r="A8" s="412" t="s">
        <v>289</v>
      </c>
      <c r="B8" s="407"/>
      <c r="C8" s="407"/>
      <c r="D8" s="407"/>
      <c r="E8" s="407"/>
      <c r="F8" s="407"/>
      <c r="G8" s="407"/>
      <c r="H8" s="407"/>
      <c r="I8" s="407"/>
      <c r="J8" s="407"/>
      <c r="K8" s="407"/>
      <c r="L8" s="407"/>
      <c r="M8" s="407"/>
      <c r="N8" s="407"/>
      <c r="O8" s="407"/>
      <c r="P8" s="407"/>
      <c r="Q8" s="408"/>
      <c r="R8" s="157"/>
      <c r="S8" s="157"/>
      <c r="T8" s="168"/>
      <c r="U8" s="168"/>
      <c r="V8" s="157"/>
      <c r="W8" s="157"/>
      <c r="X8" s="157"/>
      <c r="Y8" s="157"/>
      <c r="Z8" s="157"/>
      <c r="AA8" s="157"/>
      <c r="AB8" s="157"/>
      <c r="AC8" s="157"/>
      <c r="AD8" s="157"/>
      <c r="AE8" s="157"/>
      <c r="AF8" s="157"/>
      <c r="AG8" s="157"/>
      <c r="AH8" s="157"/>
      <c r="AI8" s="157"/>
      <c r="AJ8" s="157"/>
      <c r="AK8" s="157"/>
      <c r="AL8" s="157"/>
      <c r="AM8" s="158"/>
      <c r="AN8" s="158"/>
      <c r="AO8" s="158"/>
      <c r="AP8" s="158"/>
      <c r="AQ8" s="158"/>
      <c r="AR8" s="158"/>
      <c r="AS8" s="158"/>
      <c r="AT8" s="158"/>
      <c r="AU8" s="158"/>
      <c r="AV8" s="158"/>
      <c r="AW8" s="158"/>
      <c r="AX8" s="158"/>
    </row>
    <row r="9" spans="1:50" s="154" customFormat="1" ht="19.5" customHeight="1">
      <c r="A9" s="389" t="s">
        <v>270</v>
      </c>
      <c r="B9" s="390"/>
      <c r="C9" s="390"/>
      <c r="D9" s="390"/>
      <c r="E9" s="390"/>
      <c r="F9" s="390"/>
      <c r="G9" s="390"/>
      <c r="H9" s="390"/>
      <c r="I9" s="390"/>
      <c r="J9" s="390"/>
      <c r="K9" s="390"/>
      <c r="L9" s="390"/>
      <c r="M9" s="390"/>
      <c r="N9" s="390"/>
      <c r="O9" s="390"/>
      <c r="P9" s="390"/>
      <c r="Q9" s="391"/>
      <c r="R9" s="152"/>
      <c r="S9" s="186"/>
      <c r="T9" s="170"/>
      <c r="U9" s="193"/>
      <c r="V9" s="186"/>
      <c r="W9" s="186"/>
      <c r="X9" s="186"/>
      <c r="Y9" s="186"/>
      <c r="Z9" s="186"/>
      <c r="AA9" s="186"/>
      <c r="AB9" s="186"/>
      <c r="AC9" s="186"/>
      <c r="AD9" s="186"/>
      <c r="AE9" s="186"/>
      <c r="AF9" s="186"/>
      <c r="AG9" s="186"/>
      <c r="AH9" s="186"/>
      <c r="AI9" s="186"/>
      <c r="AJ9" s="186"/>
      <c r="AK9" s="186"/>
      <c r="AL9" s="186"/>
      <c r="AM9" s="153"/>
      <c r="AN9" s="153"/>
      <c r="AO9" s="153"/>
      <c r="AP9" s="153"/>
      <c r="AQ9" s="153"/>
      <c r="AR9" s="153"/>
      <c r="AS9" s="153"/>
      <c r="AT9" s="153"/>
      <c r="AU9" s="153"/>
      <c r="AV9" s="153"/>
      <c r="AW9" s="153"/>
      <c r="AX9" s="153"/>
    </row>
    <row r="10" spans="1:50" s="154" customFormat="1" ht="51.75" customHeight="1">
      <c r="A10" s="392" t="s">
        <v>266</v>
      </c>
      <c r="B10" s="393"/>
      <c r="C10" s="393"/>
      <c r="D10" s="393"/>
      <c r="E10" s="393"/>
      <c r="F10" s="393"/>
      <c r="G10" s="393"/>
      <c r="H10" s="393"/>
      <c r="I10" s="393"/>
      <c r="J10" s="393"/>
      <c r="K10" s="393"/>
      <c r="L10" s="393"/>
      <c r="M10" s="393"/>
      <c r="N10" s="393"/>
      <c r="O10" s="393"/>
      <c r="P10" s="393"/>
      <c r="Q10" s="394"/>
      <c r="R10" s="152"/>
      <c r="S10" s="186"/>
      <c r="T10" s="170"/>
      <c r="U10" s="193"/>
      <c r="V10" s="186"/>
      <c r="W10" s="186"/>
      <c r="X10" s="186"/>
      <c r="Y10" s="186"/>
      <c r="Z10" s="186"/>
      <c r="AA10" s="186"/>
      <c r="AB10" s="186"/>
      <c r="AC10" s="186"/>
      <c r="AD10" s="186"/>
      <c r="AE10" s="186"/>
      <c r="AF10" s="186"/>
      <c r="AG10" s="186"/>
      <c r="AH10" s="186"/>
      <c r="AI10" s="186"/>
      <c r="AJ10" s="186"/>
      <c r="AK10" s="186"/>
      <c r="AL10" s="186"/>
      <c r="AM10" s="153"/>
      <c r="AN10" s="153"/>
      <c r="AO10" s="153"/>
      <c r="AP10" s="153"/>
      <c r="AQ10" s="153"/>
      <c r="AR10" s="153"/>
      <c r="AS10" s="153"/>
      <c r="AT10" s="153"/>
      <c r="AU10" s="153"/>
      <c r="AV10" s="153"/>
      <c r="AW10" s="153"/>
      <c r="AX10" s="153"/>
    </row>
    <row r="11" spans="1:50" s="154" customFormat="1" ht="60.75" customHeight="1">
      <c r="A11" s="395" t="s">
        <v>278</v>
      </c>
      <c r="B11" s="396"/>
      <c r="C11" s="396"/>
      <c r="D11" s="396"/>
      <c r="E11" s="396"/>
      <c r="F11" s="396"/>
      <c r="G11" s="396"/>
      <c r="H11" s="396"/>
      <c r="I11" s="396"/>
      <c r="J11" s="396"/>
      <c r="K11" s="396"/>
      <c r="L11" s="396"/>
      <c r="M11" s="396"/>
      <c r="N11" s="396"/>
      <c r="O11" s="396"/>
      <c r="P11" s="396"/>
      <c r="Q11" s="397"/>
      <c r="R11" s="152"/>
      <c r="S11" s="186"/>
      <c r="T11" s="170"/>
      <c r="U11" s="193"/>
      <c r="V11" s="186"/>
      <c r="W11" s="186"/>
      <c r="X11" s="186"/>
      <c r="Y11" s="186"/>
      <c r="Z11" s="186"/>
      <c r="AA11" s="186"/>
      <c r="AB11" s="186"/>
      <c r="AC11" s="186"/>
      <c r="AD11" s="186"/>
      <c r="AE11" s="186"/>
      <c r="AF11" s="186"/>
      <c r="AG11" s="186"/>
      <c r="AH11" s="186"/>
      <c r="AI11" s="186"/>
      <c r="AJ11" s="186"/>
      <c r="AK11" s="186"/>
      <c r="AL11" s="186"/>
      <c r="AM11" s="153"/>
      <c r="AN11" s="153"/>
      <c r="AO11" s="153"/>
      <c r="AP11" s="153"/>
      <c r="AQ11" s="153"/>
      <c r="AR11" s="153"/>
      <c r="AS11" s="153"/>
      <c r="AT11" s="153"/>
      <c r="AU11" s="153"/>
      <c r="AV11" s="153"/>
      <c r="AW11" s="153"/>
      <c r="AX11" s="153"/>
    </row>
    <row r="12" spans="1:50" s="154" customFormat="1" ht="15.5">
      <c r="A12" s="398"/>
      <c r="B12" s="399"/>
      <c r="C12" s="399"/>
      <c r="D12" s="399"/>
      <c r="E12" s="399"/>
      <c r="F12" s="399"/>
      <c r="G12" s="399"/>
      <c r="H12" s="399"/>
      <c r="I12" s="399"/>
      <c r="J12" s="399"/>
      <c r="K12" s="399"/>
      <c r="L12" s="399"/>
      <c r="M12" s="399"/>
      <c r="N12" s="399"/>
      <c r="O12" s="399"/>
      <c r="P12" s="399"/>
      <c r="Q12" s="400"/>
      <c r="R12" s="152"/>
      <c r="S12" s="186"/>
      <c r="T12" s="170"/>
      <c r="U12" s="193"/>
      <c r="V12" s="186"/>
      <c r="W12" s="186"/>
      <c r="X12" s="186"/>
      <c r="Y12" s="186"/>
      <c r="Z12" s="186"/>
      <c r="AA12" s="186"/>
      <c r="AB12" s="186"/>
      <c r="AC12" s="186"/>
      <c r="AD12" s="186"/>
      <c r="AE12" s="186"/>
      <c r="AF12" s="186"/>
      <c r="AG12" s="186"/>
      <c r="AH12" s="186"/>
      <c r="AI12" s="186"/>
      <c r="AJ12" s="186"/>
      <c r="AK12" s="186"/>
      <c r="AL12" s="186"/>
      <c r="AM12" s="153"/>
      <c r="AN12" s="153"/>
      <c r="AO12" s="153"/>
      <c r="AP12" s="153"/>
      <c r="AQ12" s="153"/>
      <c r="AR12" s="153"/>
      <c r="AS12" s="153"/>
      <c r="AT12" s="153"/>
      <c r="AU12" s="153"/>
      <c r="AV12" s="153"/>
      <c r="AW12" s="153"/>
      <c r="AX12" s="153"/>
    </row>
    <row r="13" spans="1:50" s="154" customFormat="1" ht="69" customHeight="1">
      <c r="A13" s="395" t="s">
        <v>268</v>
      </c>
      <c r="B13" s="396"/>
      <c r="C13" s="396"/>
      <c r="D13" s="396"/>
      <c r="E13" s="396"/>
      <c r="F13" s="396"/>
      <c r="G13" s="396"/>
      <c r="H13" s="396"/>
      <c r="I13" s="396"/>
      <c r="J13" s="396"/>
      <c r="K13" s="396"/>
      <c r="L13" s="396"/>
      <c r="M13" s="396"/>
      <c r="N13" s="396"/>
      <c r="O13" s="396"/>
      <c r="P13" s="396"/>
      <c r="Q13" s="397"/>
      <c r="R13" s="152"/>
      <c r="S13" s="186"/>
      <c r="T13" s="170"/>
      <c r="U13" s="193"/>
      <c r="V13" s="186"/>
      <c r="W13" s="186"/>
      <c r="X13" s="186"/>
      <c r="Y13" s="186"/>
      <c r="Z13" s="186"/>
      <c r="AA13" s="186"/>
      <c r="AB13" s="186"/>
      <c r="AC13" s="186"/>
      <c r="AD13" s="186"/>
      <c r="AE13" s="186"/>
      <c r="AF13" s="186"/>
      <c r="AG13" s="186"/>
      <c r="AH13" s="186"/>
      <c r="AI13" s="186"/>
      <c r="AJ13" s="186"/>
      <c r="AK13" s="186"/>
      <c r="AL13" s="186"/>
      <c r="AM13" s="153"/>
      <c r="AN13" s="153"/>
      <c r="AO13" s="153"/>
      <c r="AP13" s="153"/>
      <c r="AQ13" s="153"/>
      <c r="AR13" s="153"/>
      <c r="AS13" s="153"/>
      <c r="AT13" s="153"/>
      <c r="AU13" s="153"/>
      <c r="AV13" s="153"/>
      <c r="AW13" s="153"/>
      <c r="AX13" s="153"/>
    </row>
    <row r="14" spans="1:50" s="159" customFormat="1" ht="60.75" customHeight="1">
      <c r="A14" s="401" t="s">
        <v>279</v>
      </c>
      <c r="B14" s="402"/>
      <c r="C14" s="402"/>
      <c r="D14" s="402"/>
      <c r="E14" s="402"/>
      <c r="F14" s="402"/>
      <c r="G14" s="402"/>
      <c r="H14" s="402"/>
      <c r="I14" s="402"/>
      <c r="J14" s="402"/>
      <c r="K14" s="402"/>
      <c r="L14" s="402"/>
      <c r="M14" s="402"/>
      <c r="N14" s="402"/>
      <c r="O14" s="402"/>
      <c r="P14" s="402"/>
      <c r="Q14" s="403"/>
      <c r="R14" s="157"/>
      <c r="S14" s="157"/>
      <c r="T14" s="168"/>
      <c r="U14" s="168"/>
      <c r="V14" s="157"/>
      <c r="W14" s="157"/>
      <c r="X14" s="157"/>
      <c r="Y14" s="157"/>
      <c r="Z14" s="157"/>
      <c r="AA14" s="157"/>
      <c r="AB14" s="157"/>
      <c r="AC14" s="157"/>
      <c r="AD14" s="157"/>
      <c r="AE14" s="157"/>
      <c r="AF14" s="157"/>
      <c r="AG14" s="157"/>
      <c r="AH14" s="157"/>
      <c r="AI14" s="157"/>
      <c r="AJ14" s="157"/>
      <c r="AK14" s="157"/>
      <c r="AL14" s="157"/>
      <c r="AM14" s="158"/>
      <c r="AN14" s="158"/>
      <c r="AO14" s="158"/>
      <c r="AP14" s="158"/>
      <c r="AQ14" s="158"/>
      <c r="AR14" s="158"/>
      <c r="AS14" s="158"/>
      <c r="AT14" s="158"/>
      <c r="AU14" s="158"/>
      <c r="AV14" s="158"/>
      <c r="AW14" s="158"/>
      <c r="AX14" s="158"/>
    </row>
    <row r="15" spans="1:50" s="154" customFormat="1" ht="77.25" customHeight="1">
      <c r="A15" s="398" t="s">
        <v>269</v>
      </c>
      <c r="B15" s="399"/>
      <c r="C15" s="399"/>
      <c r="D15" s="399"/>
      <c r="E15" s="399"/>
      <c r="F15" s="399"/>
      <c r="G15" s="399"/>
      <c r="H15" s="399"/>
      <c r="I15" s="399"/>
      <c r="J15" s="399"/>
      <c r="K15" s="399"/>
      <c r="L15" s="399"/>
      <c r="M15" s="399"/>
      <c r="N15" s="399"/>
      <c r="O15" s="399"/>
      <c r="P15" s="399"/>
      <c r="Q15" s="400"/>
      <c r="R15" s="152"/>
      <c r="S15" s="186"/>
      <c r="T15" s="170"/>
      <c r="U15" s="193"/>
      <c r="V15" s="186"/>
      <c r="W15" s="186"/>
      <c r="X15" s="186"/>
      <c r="Y15" s="186"/>
      <c r="Z15" s="186"/>
      <c r="AA15" s="186"/>
      <c r="AB15" s="186"/>
      <c r="AC15" s="186"/>
      <c r="AD15" s="186"/>
      <c r="AE15" s="186"/>
      <c r="AF15" s="186"/>
      <c r="AG15" s="186"/>
      <c r="AH15" s="186"/>
      <c r="AI15" s="186"/>
      <c r="AJ15" s="186"/>
      <c r="AK15" s="186"/>
      <c r="AL15" s="186"/>
      <c r="AM15" s="153"/>
      <c r="AN15" s="153"/>
      <c r="AO15" s="153"/>
      <c r="AP15" s="153"/>
      <c r="AQ15" s="153"/>
      <c r="AR15" s="153"/>
      <c r="AS15" s="153"/>
      <c r="AT15" s="153"/>
      <c r="AU15" s="153"/>
      <c r="AV15" s="153"/>
      <c r="AW15" s="153"/>
      <c r="AX15" s="153"/>
    </row>
    <row r="16" spans="1:50" s="154" customFormat="1" ht="89.25" customHeight="1">
      <c r="A16" s="395" t="s">
        <v>280</v>
      </c>
      <c r="B16" s="396"/>
      <c r="C16" s="396"/>
      <c r="D16" s="396"/>
      <c r="E16" s="396"/>
      <c r="F16" s="396"/>
      <c r="G16" s="396"/>
      <c r="H16" s="396"/>
      <c r="I16" s="396"/>
      <c r="J16" s="396"/>
      <c r="K16" s="396"/>
      <c r="L16" s="396"/>
      <c r="M16" s="396"/>
      <c r="N16" s="396"/>
      <c r="O16" s="396"/>
      <c r="P16" s="396"/>
      <c r="Q16" s="397"/>
      <c r="R16" s="152"/>
      <c r="S16" s="186"/>
      <c r="T16" s="170"/>
      <c r="U16" s="193"/>
      <c r="V16" s="186"/>
      <c r="W16" s="186"/>
      <c r="X16" s="186"/>
      <c r="Y16" s="186"/>
      <c r="Z16" s="186"/>
      <c r="AA16" s="186"/>
      <c r="AB16" s="186"/>
      <c r="AC16" s="186"/>
      <c r="AD16" s="186"/>
      <c r="AE16" s="186"/>
      <c r="AF16" s="186"/>
      <c r="AG16" s="186"/>
      <c r="AH16" s="186"/>
      <c r="AI16" s="186"/>
      <c r="AJ16" s="186"/>
      <c r="AK16" s="186"/>
      <c r="AL16" s="186"/>
      <c r="AM16" s="153"/>
      <c r="AN16" s="153"/>
      <c r="AO16" s="153"/>
      <c r="AP16" s="153"/>
      <c r="AQ16" s="153"/>
      <c r="AR16" s="153"/>
      <c r="AS16" s="153"/>
      <c r="AT16" s="153"/>
      <c r="AU16" s="153"/>
      <c r="AV16" s="153"/>
      <c r="AW16" s="153"/>
      <c r="AX16" s="153"/>
    </row>
    <row r="17" spans="1:38" s="8" customFormat="1">
      <c r="A17" s="192"/>
      <c r="B17" s="192"/>
      <c r="C17" s="192"/>
      <c r="D17" s="192"/>
      <c r="E17" s="192"/>
      <c r="F17" s="192"/>
      <c r="G17" s="192"/>
      <c r="H17" s="192"/>
      <c r="I17" s="192"/>
      <c r="J17" s="192"/>
      <c r="K17" s="192"/>
      <c r="L17" s="192"/>
      <c r="M17" s="192"/>
      <c r="N17" s="192"/>
      <c r="O17" s="192"/>
      <c r="P17" s="192"/>
      <c r="Q17" s="192"/>
      <c r="R17" s="180"/>
      <c r="S17" s="180"/>
      <c r="T17" s="180"/>
      <c r="U17" s="180"/>
      <c r="V17" s="180"/>
      <c r="W17" s="180"/>
      <c r="X17" s="180"/>
      <c r="Y17" s="180"/>
      <c r="Z17" s="180"/>
      <c r="AA17" s="180"/>
      <c r="AB17" s="180"/>
      <c r="AC17" s="180"/>
      <c r="AD17" s="180"/>
      <c r="AE17" s="180"/>
      <c r="AF17" s="180"/>
      <c r="AG17" s="180"/>
      <c r="AH17" s="180"/>
      <c r="AI17" s="180"/>
      <c r="AJ17" s="180"/>
      <c r="AK17" s="180"/>
      <c r="AL17" s="180"/>
    </row>
    <row r="18" spans="1:38" s="8" customFormat="1">
      <c r="A18" s="192"/>
      <c r="B18" s="192"/>
      <c r="C18" s="192"/>
      <c r="D18" s="192"/>
      <c r="E18" s="192"/>
      <c r="F18" s="192"/>
      <c r="G18" s="192"/>
      <c r="H18" s="192"/>
      <c r="I18" s="192"/>
      <c r="J18" s="192"/>
      <c r="K18" s="192"/>
      <c r="L18" s="192"/>
      <c r="M18" s="192"/>
      <c r="N18" s="192"/>
      <c r="O18" s="192"/>
      <c r="P18" s="192"/>
      <c r="Q18" s="192"/>
      <c r="R18" s="180"/>
      <c r="S18" s="180"/>
      <c r="T18" s="180"/>
      <c r="U18" s="180"/>
      <c r="V18" s="180"/>
      <c r="W18" s="180"/>
      <c r="X18" s="180"/>
      <c r="Y18" s="180"/>
      <c r="Z18" s="180"/>
      <c r="AA18" s="180"/>
      <c r="AB18" s="180"/>
      <c r="AC18" s="180"/>
      <c r="AD18" s="180"/>
      <c r="AE18" s="180"/>
      <c r="AF18" s="180"/>
      <c r="AG18" s="180"/>
      <c r="AH18" s="180"/>
      <c r="AI18" s="180"/>
      <c r="AJ18" s="180"/>
      <c r="AK18" s="180"/>
      <c r="AL18" s="180"/>
    </row>
    <row r="19" spans="1:38" s="8" customFormat="1">
      <c r="A19" s="192"/>
      <c r="B19" s="192"/>
      <c r="C19" s="192"/>
      <c r="D19" s="192"/>
      <c r="E19" s="192"/>
      <c r="F19" s="192"/>
      <c r="G19" s="192"/>
      <c r="H19" s="192"/>
      <c r="I19" s="192"/>
      <c r="J19" s="192"/>
      <c r="K19" s="192"/>
      <c r="L19" s="192"/>
      <c r="M19" s="192"/>
      <c r="N19" s="192"/>
      <c r="O19" s="192"/>
      <c r="P19" s="192"/>
      <c r="Q19" s="192"/>
      <c r="R19" s="180"/>
      <c r="S19" s="180"/>
      <c r="T19" s="180"/>
      <c r="U19" s="180"/>
      <c r="V19" s="180"/>
      <c r="W19" s="180"/>
      <c r="X19" s="180"/>
      <c r="Y19" s="180"/>
      <c r="Z19" s="180"/>
      <c r="AA19" s="180"/>
      <c r="AB19" s="180"/>
      <c r="AC19" s="180"/>
      <c r="AD19" s="180"/>
      <c r="AE19" s="180"/>
      <c r="AF19" s="180"/>
      <c r="AG19" s="180"/>
      <c r="AH19" s="180"/>
      <c r="AI19" s="180"/>
      <c r="AJ19" s="180"/>
      <c r="AK19" s="180"/>
      <c r="AL19" s="180"/>
    </row>
    <row r="20" spans="1:38" s="8" customFormat="1">
      <c r="A20" s="192"/>
      <c r="B20" s="192"/>
      <c r="C20" s="192"/>
      <c r="D20" s="192"/>
      <c r="E20" s="192"/>
      <c r="F20" s="192"/>
      <c r="G20" s="192"/>
      <c r="H20" s="192"/>
      <c r="I20" s="192"/>
      <c r="J20" s="192"/>
      <c r="K20" s="192"/>
      <c r="L20" s="192"/>
      <c r="M20" s="192"/>
      <c r="N20" s="192"/>
      <c r="O20" s="192"/>
      <c r="P20" s="192"/>
      <c r="Q20" s="192"/>
      <c r="R20" s="180"/>
      <c r="S20" s="180"/>
      <c r="T20" s="180"/>
      <c r="U20" s="180"/>
      <c r="V20" s="180"/>
      <c r="W20" s="180"/>
      <c r="X20" s="180"/>
      <c r="Y20" s="180"/>
      <c r="Z20" s="180"/>
      <c r="AA20" s="180"/>
      <c r="AB20" s="180"/>
      <c r="AC20" s="180"/>
      <c r="AD20" s="180"/>
      <c r="AE20" s="180"/>
      <c r="AF20" s="180"/>
      <c r="AG20" s="180"/>
      <c r="AH20" s="180"/>
      <c r="AI20" s="180"/>
      <c r="AJ20" s="180"/>
      <c r="AK20" s="180"/>
      <c r="AL20" s="180"/>
    </row>
    <row r="21" spans="1:38" s="8" customFormat="1">
      <c r="A21" s="192"/>
      <c r="B21" s="192"/>
      <c r="C21" s="192"/>
      <c r="D21" s="192"/>
      <c r="E21" s="192"/>
      <c r="F21" s="192"/>
      <c r="G21" s="192"/>
      <c r="H21" s="192"/>
      <c r="I21" s="192"/>
      <c r="J21" s="192"/>
      <c r="K21" s="192"/>
      <c r="L21" s="192"/>
      <c r="M21" s="192"/>
      <c r="N21" s="192"/>
      <c r="O21" s="192"/>
      <c r="P21" s="192"/>
      <c r="Q21" s="192"/>
      <c r="R21" s="180"/>
      <c r="S21" s="180"/>
      <c r="T21" s="180"/>
      <c r="U21" s="180"/>
      <c r="V21" s="180"/>
      <c r="W21" s="180"/>
      <c r="X21" s="180"/>
      <c r="Y21" s="180"/>
      <c r="Z21" s="180"/>
      <c r="AA21" s="180"/>
      <c r="AB21" s="180"/>
      <c r="AC21" s="180"/>
      <c r="AD21" s="180"/>
      <c r="AE21" s="180"/>
      <c r="AF21" s="180"/>
      <c r="AG21" s="180"/>
      <c r="AH21" s="180"/>
      <c r="AI21" s="180"/>
      <c r="AJ21" s="180"/>
      <c r="AK21" s="180"/>
      <c r="AL21" s="180"/>
    </row>
    <row r="22" spans="1:38" s="8" customFormat="1">
      <c r="A22" s="192"/>
      <c r="B22" s="192"/>
      <c r="C22" s="192"/>
      <c r="D22" s="192"/>
      <c r="E22" s="192"/>
      <c r="F22" s="192"/>
      <c r="G22" s="192"/>
      <c r="H22" s="192"/>
      <c r="I22" s="192"/>
      <c r="J22" s="192"/>
      <c r="K22" s="192"/>
      <c r="L22" s="192"/>
      <c r="M22" s="192"/>
      <c r="N22" s="192"/>
      <c r="O22" s="192"/>
      <c r="P22" s="192"/>
      <c r="Q22" s="192"/>
      <c r="R22" s="180"/>
      <c r="S22" s="180"/>
      <c r="T22" s="180"/>
      <c r="U22" s="180"/>
      <c r="V22" s="180"/>
      <c r="W22" s="180"/>
      <c r="X22" s="180"/>
      <c r="Y22" s="180"/>
      <c r="Z22" s="180"/>
      <c r="AA22" s="180"/>
      <c r="AB22" s="180"/>
      <c r="AC22" s="180"/>
      <c r="AD22" s="180"/>
      <c r="AE22" s="180"/>
      <c r="AF22" s="180"/>
      <c r="AG22" s="180"/>
      <c r="AH22" s="180"/>
      <c r="AI22" s="180"/>
      <c r="AJ22" s="180"/>
      <c r="AK22" s="180"/>
      <c r="AL22" s="180"/>
    </row>
    <row r="23" spans="1:38" s="8" customFormat="1">
      <c r="A23" s="192"/>
      <c r="B23" s="192"/>
      <c r="C23" s="192"/>
      <c r="D23" s="192"/>
      <c r="E23" s="192"/>
      <c r="F23" s="192"/>
      <c r="G23" s="192"/>
      <c r="H23" s="192"/>
      <c r="I23" s="192"/>
      <c r="J23" s="192"/>
      <c r="K23" s="192"/>
      <c r="L23" s="192"/>
      <c r="M23" s="192"/>
      <c r="N23" s="192"/>
      <c r="O23" s="192"/>
      <c r="P23" s="192"/>
      <c r="Q23" s="192"/>
      <c r="R23" s="180"/>
      <c r="S23" s="180"/>
      <c r="T23" s="180"/>
      <c r="U23" s="180"/>
      <c r="V23" s="180"/>
      <c r="W23" s="180"/>
      <c r="X23" s="180"/>
      <c r="Y23" s="180"/>
      <c r="Z23" s="180"/>
      <c r="AA23" s="180"/>
      <c r="AB23" s="180"/>
      <c r="AC23" s="180"/>
      <c r="AD23" s="180"/>
      <c r="AE23" s="180"/>
      <c r="AF23" s="180"/>
      <c r="AG23" s="180"/>
      <c r="AH23" s="180"/>
      <c r="AI23" s="180"/>
      <c r="AJ23" s="180"/>
      <c r="AK23" s="180"/>
      <c r="AL23" s="180"/>
    </row>
    <row r="24" spans="1:38" s="8" customFormat="1">
      <c r="A24" s="192"/>
      <c r="B24" s="192"/>
      <c r="C24" s="192"/>
      <c r="D24" s="192"/>
      <c r="E24" s="192"/>
      <c r="F24" s="192"/>
      <c r="G24" s="192"/>
      <c r="H24" s="192"/>
      <c r="I24" s="192"/>
      <c r="J24" s="192"/>
      <c r="K24" s="192"/>
      <c r="L24" s="192"/>
      <c r="M24" s="192"/>
      <c r="N24" s="192"/>
      <c r="O24" s="192"/>
      <c r="P24" s="192"/>
      <c r="Q24" s="192"/>
      <c r="R24" s="180"/>
      <c r="S24" s="180"/>
      <c r="T24" s="180"/>
      <c r="U24" s="180"/>
      <c r="V24" s="180"/>
      <c r="W24" s="180"/>
      <c r="X24" s="180"/>
      <c r="Y24" s="180"/>
      <c r="Z24" s="180"/>
      <c r="AA24" s="180"/>
      <c r="AB24" s="180"/>
      <c r="AC24" s="180"/>
      <c r="AD24" s="180"/>
      <c r="AE24" s="180"/>
      <c r="AF24" s="180"/>
      <c r="AG24" s="180"/>
      <c r="AH24" s="180"/>
      <c r="AI24" s="180"/>
      <c r="AJ24" s="180"/>
      <c r="AK24" s="180"/>
      <c r="AL24" s="180"/>
    </row>
    <row r="25" spans="1:38" s="8" customFormat="1">
      <c r="A25" s="192"/>
      <c r="B25" s="192"/>
      <c r="C25" s="192"/>
      <c r="D25" s="192"/>
      <c r="E25" s="192"/>
      <c r="F25" s="192"/>
      <c r="G25" s="192"/>
      <c r="H25" s="192"/>
      <c r="I25" s="192"/>
      <c r="J25" s="192"/>
      <c r="K25" s="192"/>
      <c r="L25" s="192"/>
      <c r="M25" s="192"/>
      <c r="N25" s="192"/>
      <c r="O25" s="192"/>
      <c r="P25" s="192"/>
      <c r="Q25" s="192"/>
      <c r="R25" s="180"/>
      <c r="S25" s="180"/>
      <c r="T25" s="180"/>
      <c r="U25" s="180"/>
      <c r="V25" s="180"/>
      <c r="W25" s="180"/>
      <c r="X25" s="180"/>
      <c r="Y25" s="180"/>
      <c r="Z25" s="180"/>
      <c r="AA25" s="180"/>
      <c r="AB25" s="180"/>
      <c r="AC25" s="180"/>
      <c r="AD25" s="180"/>
      <c r="AE25" s="180"/>
      <c r="AF25" s="180"/>
      <c r="AG25" s="180"/>
      <c r="AH25" s="180"/>
      <c r="AI25" s="180"/>
      <c r="AJ25" s="180"/>
      <c r="AK25" s="180"/>
      <c r="AL25" s="180"/>
    </row>
    <row r="26" spans="1:38" s="8" customFormat="1">
      <c r="A26" s="192"/>
      <c r="B26" s="192"/>
      <c r="C26" s="192"/>
      <c r="D26" s="192"/>
      <c r="E26" s="192"/>
      <c r="F26" s="192"/>
      <c r="G26" s="192"/>
      <c r="H26" s="192"/>
      <c r="I26" s="192"/>
      <c r="J26" s="192"/>
      <c r="K26" s="192"/>
      <c r="L26" s="192"/>
      <c r="M26" s="192"/>
      <c r="N26" s="192"/>
      <c r="O26" s="192"/>
      <c r="P26" s="192"/>
      <c r="Q26" s="192"/>
      <c r="R26" s="180"/>
      <c r="S26" s="180"/>
      <c r="T26" s="180"/>
      <c r="U26" s="180"/>
      <c r="V26" s="180"/>
      <c r="W26" s="180"/>
      <c r="X26" s="180"/>
      <c r="Y26" s="180"/>
      <c r="Z26" s="180"/>
      <c r="AA26" s="180"/>
      <c r="AB26" s="180"/>
      <c r="AC26" s="180"/>
      <c r="AD26" s="180"/>
      <c r="AE26" s="180"/>
      <c r="AF26" s="180"/>
      <c r="AG26" s="180"/>
      <c r="AH26" s="180"/>
      <c r="AI26" s="180"/>
      <c r="AJ26" s="180"/>
      <c r="AK26" s="180"/>
      <c r="AL26" s="180"/>
    </row>
    <row r="27" spans="1:38" s="8" customFormat="1">
      <c r="A27" s="192"/>
      <c r="B27" s="192"/>
      <c r="C27" s="192"/>
      <c r="D27" s="192"/>
      <c r="E27" s="192"/>
      <c r="F27" s="192"/>
      <c r="G27" s="192"/>
      <c r="H27" s="192"/>
      <c r="I27" s="192"/>
      <c r="J27" s="192"/>
      <c r="K27" s="192"/>
      <c r="L27" s="192"/>
      <c r="M27" s="192"/>
      <c r="N27" s="192"/>
      <c r="O27" s="192"/>
      <c r="P27" s="192"/>
      <c r="Q27" s="192"/>
      <c r="R27" s="180"/>
      <c r="S27" s="180"/>
      <c r="T27" s="180"/>
      <c r="U27" s="180"/>
      <c r="V27" s="180"/>
      <c r="W27" s="180"/>
      <c r="X27" s="180"/>
      <c r="Y27" s="180"/>
      <c r="Z27" s="180"/>
      <c r="AA27" s="180"/>
      <c r="AB27" s="180"/>
      <c r="AC27" s="180"/>
      <c r="AD27" s="180"/>
      <c r="AE27" s="180"/>
      <c r="AF27" s="180"/>
      <c r="AG27" s="180"/>
      <c r="AH27" s="180"/>
      <c r="AI27" s="180"/>
      <c r="AJ27" s="180"/>
      <c r="AK27" s="180"/>
      <c r="AL27" s="180"/>
    </row>
    <row r="28" spans="1:38" s="8" customFormat="1">
      <c r="A28" s="192"/>
      <c r="B28" s="192"/>
      <c r="C28" s="192"/>
      <c r="D28" s="192"/>
      <c r="E28" s="192"/>
      <c r="F28" s="192"/>
      <c r="G28" s="192"/>
      <c r="H28" s="192"/>
      <c r="I28" s="192"/>
      <c r="J28" s="192"/>
      <c r="K28" s="192"/>
      <c r="L28" s="192"/>
      <c r="M28" s="192"/>
      <c r="N28" s="192"/>
      <c r="O28" s="192"/>
      <c r="P28" s="192"/>
      <c r="Q28" s="192"/>
      <c r="R28" s="180"/>
      <c r="S28" s="180"/>
      <c r="T28" s="180"/>
      <c r="U28" s="180"/>
      <c r="V28" s="180"/>
      <c r="W28" s="180"/>
      <c r="X28" s="180"/>
      <c r="Y28" s="180"/>
      <c r="Z28" s="180"/>
      <c r="AA28" s="180"/>
      <c r="AB28" s="180"/>
      <c r="AC28" s="180"/>
      <c r="AD28" s="180"/>
      <c r="AE28" s="180"/>
      <c r="AF28" s="180"/>
      <c r="AG28" s="180"/>
      <c r="AH28" s="180"/>
      <c r="AI28" s="180"/>
      <c r="AJ28" s="180"/>
      <c r="AK28" s="180"/>
      <c r="AL28" s="180"/>
    </row>
    <row r="29" spans="1:38" s="8" customFormat="1">
      <c r="A29" s="192"/>
      <c r="B29" s="192"/>
      <c r="C29" s="192"/>
      <c r="D29" s="192"/>
      <c r="E29" s="192"/>
      <c r="F29" s="192"/>
      <c r="G29" s="192"/>
      <c r="H29" s="192"/>
      <c r="I29" s="192"/>
      <c r="J29" s="192"/>
      <c r="K29" s="192"/>
      <c r="L29" s="192"/>
      <c r="M29" s="192"/>
      <c r="N29" s="192"/>
      <c r="O29" s="192"/>
      <c r="P29" s="192"/>
      <c r="Q29" s="192"/>
      <c r="R29" s="180"/>
      <c r="S29" s="180"/>
      <c r="T29" s="180"/>
      <c r="U29" s="180"/>
      <c r="V29" s="180"/>
      <c r="W29" s="180"/>
      <c r="X29" s="180"/>
      <c r="Y29" s="180"/>
      <c r="Z29" s="180"/>
      <c r="AA29" s="180"/>
      <c r="AB29" s="180"/>
      <c r="AC29" s="180"/>
      <c r="AD29" s="180"/>
      <c r="AE29" s="180"/>
      <c r="AF29" s="180"/>
      <c r="AG29" s="180"/>
      <c r="AH29" s="180"/>
      <c r="AI29" s="180"/>
      <c r="AJ29" s="180"/>
      <c r="AK29" s="180"/>
      <c r="AL29" s="180"/>
    </row>
    <row r="30" spans="1:38" s="8" customFormat="1">
      <c r="A30" s="192"/>
      <c r="B30" s="192"/>
      <c r="C30" s="192"/>
      <c r="D30" s="192"/>
      <c r="E30" s="192"/>
      <c r="F30" s="192"/>
      <c r="G30" s="192"/>
      <c r="H30" s="192"/>
      <c r="I30" s="192"/>
      <c r="J30" s="192"/>
      <c r="K30" s="192"/>
      <c r="L30" s="192"/>
      <c r="M30" s="192"/>
      <c r="N30" s="192"/>
      <c r="O30" s="192"/>
      <c r="P30" s="192"/>
      <c r="Q30" s="192"/>
      <c r="R30" s="180"/>
      <c r="S30" s="180"/>
      <c r="T30" s="180"/>
      <c r="U30" s="180"/>
      <c r="V30" s="180"/>
      <c r="W30" s="180"/>
      <c r="X30" s="180"/>
      <c r="Y30" s="180"/>
      <c r="Z30" s="180"/>
      <c r="AA30" s="180"/>
      <c r="AB30" s="180"/>
      <c r="AC30" s="180"/>
      <c r="AD30" s="180"/>
      <c r="AE30" s="180"/>
      <c r="AF30" s="180"/>
      <c r="AG30" s="180"/>
      <c r="AH30" s="180"/>
      <c r="AI30" s="180"/>
      <c r="AJ30" s="180"/>
      <c r="AK30" s="180"/>
      <c r="AL30" s="180"/>
    </row>
    <row r="31" spans="1:38" s="8" customFormat="1">
      <c r="A31" s="192"/>
      <c r="B31" s="192"/>
      <c r="C31" s="192"/>
      <c r="D31" s="192"/>
      <c r="E31" s="192"/>
      <c r="F31" s="192"/>
      <c r="G31" s="192"/>
      <c r="H31" s="192"/>
      <c r="I31" s="192"/>
      <c r="J31" s="192"/>
      <c r="K31" s="192"/>
      <c r="L31" s="192"/>
      <c r="M31" s="192"/>
      <c r="N31" s="192"/>
      <c r="O31" s="192"/>
      <c r="P31" s="192"/>
      <c r="Q31" s="192"/>
      <c r="R31" s="180"/>
      <c r="S31" s="180"/>
      <c r="T31" s="180"/>
      <c r="U31" s="180"/>
      <c r="V31" s="180"/>
      <c r="W31" s="180"/>
      <c r="X31" s="180"/>
      <c r="Y31" s="180"/>
      <c r="Z31" s="180"/>
      <c r="AA31" s="180"/>
      <c r="AB31" s="180"/>
      <c r="AC31" s="180"/>
      <c r="AD31" s="180"/>
      <c r="AE31" s="180"/>
      <c r="AF31" s="180"/>
      <c r="AG31" s="180"/>
      <c r="AH31" s="180"/>
      <c r="AI31" s="180"/>
      <c r="AJ31" s="180"/>
      <c r="AK31" s="180"/>
      <c r="AL31" s="180"/>
    </row>
    <row r="32" spans="1:38" s="8" customFormat="1">
      <c r="A32" s="192"/>
      <c r="B32" s="192"/>
      <c r="C32" s="192"/>
      <c r="D32" s="192"/>
      <c r="E32" s="192"/>
      <c r="F32" s="192"/>
      <c r="G32" s="192"/>
      <c r="H32" s="192"/>
      <c r="I32" s="192"/>
      <c r="J32" s="192"/>
      <c r="K32" s="192"/>
      <c r="L32" s="192"/>
      <c r="M32" s="192"/>
      <c r="N32" s="192"/>
      <c r="O32" s="192"/>
      <c r="P32" s="192"/>
      <c r="Q32" s="192"/>
      <c r="R32" s="180"/>
      <c r="S32" s="180"/>
      <c r="T32" s="180"/>
      <c r="U32" s="180"/>
      <c r="V32" s="180"/>
      <c r="W32" s="180"/>
      <c r="X32" s="180"/>
      <c r="Y32" s="180"/>
      <c r="Z32" s="180"/>
      <c r="AA32" s="180"/>
      <c r="AB32" s="180"/>
      <c r="AC32" s="180"/>
      <c r="AD32" s="180"/>
      <c r="AE32" s="180"/>
      <c r="AF32" s="180"/>
      <c r="AG32" s="180"/>
      <c r="AH32" s="180"/>
      <c r="AI32" s="180"/>
      <c r="AJ32" s="180"/>
      <c r="AK32" s="180"/>
      <c r="AL32" s="180"/>
    </row>
    <row r="33" spans="1:38" s="8" customFormat="1">
      <c r="A33" s="192"/>
      <c r="B33" s="192"/>
      <c r="C33" s="192"/>
      <c r="D33" s="192"/>
      <c r="E33" s="192"/>
      <c r="F33" s="192"/>
      <c r="G33" s="192"/>
      <c r="H33" s="192"/>
      <c r="I33" s="192"/>
      <c r="J33" s="192"/>
      <c r="K33" s="192"/>
      <c r="L33" s="192"/>
      <c r="M33" s="192"/>
      <c r="N33" s="192"/>
      <c r="O33" s="192"/>
      <c r="P33" s="192"/>
      <c r="Q33" s="192"/>
      <c r="R33" s="180"/>
      <c r="S33" s="180"/>
      <c r="T33" s="180"/>
      <c r="U33" s="180"/>
      <c r="V33" s="180"/>
      <c r="W33" s="180"/>
      <c r="X33" s="180"/>
      <c r="Y33" s="180"/>
      <c r="Z33" s="180"/>
      <c r="AA33" s="180"/>
      <c r="AB33" s="180"/>
      <c r="AC33" s="180"/>
      <c r="AD33" s="180"/>
      <c r="AE33" s="180"/>
      <c r="AF33" s="180"/>
      <c r="AG33" s="180"/>
      <c r="AH33" s="180"/>
      <c r="AI33" s="180"/>
      <c r="AJ33" s="180"/>
      <c r="AK33" s="180"/>
      <c r="AL33" s="180"/>
    </row>
    <row r="34" spans="1:38" s="8" customFormat="1">
      <c r="A34" s="9"/>
      <c r="B34" s="9"/>
      <c r="C34" s="9"/>
      <c r="D34" s="9"/>
      <c r="E34" s="9"/>
      <c r="F34" s="9"/>
      <c r="G34" s="9"/>
      <c r="H34" s="9"/>
      <c r="I34" s="9"/>
      <c r="J34" s="9"/>
      <c r="K34" s="9"/>
      <c r="L34" s="9"/>
      <c r="M34" s="9"/>
      <c r="N34" s="9"/>
      <c r="O34" s="9"/>
      <c r="P34" s="9"/>
      <c r="Q34" s="9"/>
    </row>
    <row r="35" spans="1:38" s="8" customFormat="1">
      <c r="A35" s="9"/>
      <c r="B35" s="9"/>
      <c r="C35" s="9"/>
      <c r="D35" s="9"/>
      <c r="E35" s="9"/>
      <c r="F35" s="9"/>
      <c r="G35" s="9"/>
      <c r="H35" s="9"/>
      <c r="I35" s="9"/>
      <c r="J35" s="9"/>
      <c r="K35" s="9"/>
      <c r="L35" s="9"/>
      <c r="M35" s="9"/>
      <c r="N35" s="9"/>
      <c r="O35" s="9"/>
      <c r="P35" s="9"/>
      <c r="Q35" s="9"/>
    </row>
    <row r="36" spans="1:38" s="8" customFormat="1">
      <c r="A36" s="9"/>
      <c r="B36" s="9"/>
      <c r="C36" s="9"/>
      <c r="D36" s="9"/>
      <c r="E36" s="9"/>
      <c r="F36" s="9"/>
      <c r="G36" s="9"/>
      <c r="H36" s="9"/>
      <c r="I36" s="9"/>
      <c r="J36" s="9"/>
      <c r="K36" s="9"/>
      <c r="L36" s="9"/>
      <c r="M36" s="9"/>
      <c r="N36" s="9"/>
      <c r="O36" s="9"/>
      <c r="P36" s="9"/>
      <c r="Q36" s="9"/>
    </row>
    <row r="37" spans="1:38" s="8" customFormat="1">
      <c r="A37" s="9"/>
      <c r="B37" s="9"/>
      <c r="C37" s="9"/>
      <c r="D37" s="9"/>
      <c r="E37" s="9"/>
      <c r="F37" s="9"/>
      <c r="G37" s="9"/>
      <c r="H37" s="9"/>
      <c r="I37" s="9"/>
      <c r="J37" s="9"/>
      <c r="K37" s="9"/>
      <c r="L37" s="9"/>
      <c r="M37" s="9"/>
      <c r="N37" s="9"/>
      <c r="O37" s="9"/>
      <c r="P37" s="9"/>
      <c r="Q37" s="9"/>
    </row>
    <row r="38" spans="1:38" s="8" customFormat="1">
      <c r="A38" s="9"/>
      <c r="B38" s="9"/>
      <c r="C38" s="9"/>
      <c r="D38" s="9"/>
      <c r="E38" s="9"/>
      <c r="F38" s="9"/>
      <c r="G38" s="9"/>
      <c r="H38" s="9"/>
      <c r="I38" s="9"/>
      <c r="J38" s="9"/>
      <c r="K38" s="9"/>
      <c r="L38" s="9"/>
      <c r="M38" s="9"/>
      <c r="N38" s="9"/>
      <c r="O38" s="9"/>
      <c r="P38" s="9"/>
      <c r="Q38" s="9"/>
    </row>
    <row r="39" spans="1:38" s="8" customFormat="1">
      <c r="A39" s="9"/>
      <c r="B39" s="9"/>
      <c r="C39" s="9"/>
      <c r="D39" s="9"/>
      <c r="E39" s="9"/>
      <c r="F39" s="9"/>
      <c r="G39" s="9"/>
      <c r="H39" s="9"/>
      <c r="I39" s="9"/>
      <c r="J39" s="9"/>
      <c r="K39" s="9"/>
      <c r="L39" s="9"/>
      <c r="M39" s="9"/>
      <c r="N39" s="9"/>
      <c r="O39" s="9"/>
      <c r="P39" s="9"/>
      <c r="Q39" s="9"/>
    </row>
    <row r="40" spans="1:38" s="8" customFormat="1">
      <c r="A40" s="9"/>
      <c r="B40" s="9"/>
      <c r="C40" s="9"/>
      <c r="D40" s="9"/>
      <c r="E40" s="9"/>
      <c r="F40" s="9"/>
      <c r="G40" s="9"/>
      <c r="H40" s="9"/>
      <c r="I40" s="9"/>
      <c r="J40" s="9"/>
      <c r="K40" s="9"/>
      <c r="L40" s="9"/>
      <c r="M40" s="9"/>
      <c r="N40" s="9"/>
      <c r="O40" s="9"/>
      <c r="P40" s="9"/>
      <c r="Q40" s="9"/>
    </row>
    <row r="41" spans="1:38" s="8" customFormat="1">
      <c r="A41" s="9"/>
      <c r="B41" s="9"/>
      <c r="C41" s="9"/>
      <c r="D41" s="9"/>
      <c r="E41" s="9"/>
      <c r="F41" s="9"/>
      <c r="G41" s="9"/>
      <c r="H41" s="9"/>
      <c r="I41" s="9"/>
      <c r="J41" s="9"/>
      <c r="K41" s="9"/>
      <c r="L41" s="9"/>
      <c r="M41" s="9"/>
      <c r="N41" s="9"/>
      <c r="O41" s="9"/>
      <c r="P41" s="9"/>
      <c r="Q41" s="9"/>
    </row>
    <row r="42" spans="1:38" s="8" customFormat="1">
      <c r="A42" s="9"/>
      <c r="B42" s="9"/>
      <c r="C42" s="9"/>
      <c r="D42" s="9"/>
      <c r="E42" s="9"/>
      <c r="F42" s="9"/>
      <c r="G42" s="9"/>
      <c r="H42" s="9"/>
      <c r="I42" s="9"/>
      <c r="J42" s="9"/>
      <c r="K42" s="9"/>
      <c r="L42" s="9"/>
      <c r="M42" s="9"/>
      <c r="N42" s="9"/>
      <c r="O42" s="9"/>
      <c r="P42" s="9"/>
      <c r="Q42" s="9"/>
    </row>
    <row r="43" spans="1:38" s="8" customFormat="1">
      <c r="A43" s="9"/>
      <c r="B43" s="9"/>
      <c r="C43" s="9"/>
      <c r="D43" s="9"/>
      <c r="E43" s="9"/>
      <c r="F43" s="9"/>
      <c r="G43" s="9"/>
      <c r="H43" s="9"/>
      <c r="I43" s="9"/>
      <c r="J43" s="9"/>
      <c r="K43" s="9"/>
      <c r="L43" s="9"/>
      <c r="M43" s="9"/>
      <c r="N43" s="9"/>
      <c r="O43" s="9"/>
      <c r="P43" s="9"/>
      <c r="Q43" s="9"/>
    </row>
    <row r="44" spans="1:38" s="8" customFormat="1">
      <c r="A44" s="9"/>
      <c r="B44" s="9"/>
      <c r="C44" s="9"/>
      <c r="D44" s="9"/>
      <c r="E44" s="9"/>
      <c r="F44" s="9"/>
      <c r="G44" s="9"/>
      <c r="H44" s="9"/>
      <c r="I44" s="9"/>
      <c r="J44" s="9"/>
      <c r="K44" s="9"/>
      <c r="L44" s="9"/>
      <c r="M44" s="9"/>
      <c r="N44" s="9"/>
      <c r="O44" s="9"/>
      <c r="P44" s="9"/>
      <c r="Q44" s="9"/>
    </row>
    <row r="45" spans="1:38" s="8" customFormat="1">
      <c r="A45" s="9"/>
      <c r="B45" s="9"/>
      <c r="C45" s="9"/>
      <c r="D45" s="9"/>
      <c r="E45" s="9"/>
      <c r="F45" s="9"/>
      <c r="G45" s="9"/>
      <c r="H45" s="9"/>
      <c r="I45" s="9"/>
      <c r="J45" s="9"/>
      <c r="K45" s="9"/>
      <c r="L45" s="9"/>
      <c r="M45" s="9"/>
      <c r="N45" s="9"/>
      <c r="O45" s="9"/>
      <c r="P45" s="9"/>
      <c r="Q45" s="9"/>
    </row>
    <row r="46" spans="1:38" s="8" customFormat="1">
      <c r="A46" s="9"/>
      <c r="B46" s="9"/>
      <c r="C46" s="9"/>
      <c r="D46" s="9"/>
      <c r="E46" s="9"/>
      <c r="F46" s="9"/>
      <c r="G46" s="9"/>
      <c r="H46" s="9"/>
      <c r="I46" s="9"/>
      <c r="J46" s="9"/>
      <c r="K46" s="9"/>
      <c r="L46" s="9"/>
      <c r="M46" s="9"/>
      <c r="N46" s="9"/>
      <c r="O46" s="9"/>
      <c r="P46" s="9"/>
      <c r="Q46" s="9"/>
    </row>
    <row r="47" spans="1:38" s="8" customFormat="1">
      <c r="A47" s="9"/>
      <c r="B47" s="9"/>
      <c r="C47" s="9"/>
      <c r="D47" s="9"/>
      <c r="E47" s="9"/>
      <c r="F47" s="9"/>
      <c r="G47" s="9"/>
      <c r="H47" s="9"/>
      <c r="I47" s="9"/>
      <c r="J47" s="9"/>
      <c r="K47" s="9"/>
      <c r="L47" s="9"/>
      <c r="M47" s="9"/>
      <c r="N47" s="9"/>
      <c r="O47" s="9"/>
      <c r="P47" s="9"/>
      <c r="Q47" s="9"/>
    </row>
    <row r="48" spans="1:38" s="8" customFormat="1">
      <c r="A48" s="9"/>
      <c r="B48" s="9"/>
      <c r="C48" s="9"/>
      <c r="D48" s="9"/>
      <c r="E48" s="9"/>
      <c r="F48" s="9"/>
      <c r="G48" s="9"/>
      <c r="H48" s="9"/>
      <c r="I48" s="9"/>
      <c r="J48" s="9"/>
      <c r="K48" s="9"/>
      <c r="L48" s="9"/>
      <c r="M48" s="9"/>
      <c r="N48" s="9"/>
      <c r="O48" s="9"/>
      <c r="P48" s="9"/>
      <c r="Q48" s="9"/>
    </row>
    <row r="49" spans="1:17" s="8" customFormat="1">
      <c r="A49" s="9"/>
      <c r="B49" s="9"/>
      <c r="C49" s="9"/>
      <c r="D49" s="9"/>
      <c r="E49" s="9"/>
      <c r="F49" s="9"/>
      <c r="G49" s="9"/>
      <c r="H49" s="9"/>
      <c r="I49" s="9"/>
      <c r="J49" s="9"/>
      <c r="K49" s="9"/>
      <c r="L49" s="9"/>
      <c r="M49" s="9"/>
      <c r="N49" s="9"/>
      <c r="O49" s="9"/>
      <c r="P49" s="9"/>
      <c r="Q49" s="9"/>
    </row>
    <row r="50" spans="1:17" s="8" customFormat="1">
      <c r="A50" s="9"/>
      <c r="B50" s="9"/>
      <c r="C50" s="9"/>
      <c r="D50" s="9"/>
      <c r="E50" s="9"/>
      <c r="F50" s="9"/>
      <c r="G50" s="9"/>
      <c r="H50" s="9"/>
      <c r="I50" s="9"/>
      <c r="J50" s="9"/>
      <c r="K50" s="9"/>
      <c r="L50" s="9"/>
      <c r="M50" s="9"/>
      <c r="N50" s="9"/>
      <c r="O50" s="9"/>
      <c r="P50" s="9"/>
      <c r="Q50" s="9"/>
    </row>
    <row r="51" spans="1:17" s="8" customFormat="1">
      <c r="A51" s="9"/>
      <c r="B51" s="9"/>
      <c r="C51" s="9"/>
      <c r="D51" s="9"/>
      <c r="E51" s="9"/>
      <c r="F51" s="9"/>
      <c r="G51" s="9"/>
      <c r="H51" s="9"/>
      <c r="I51" s="9"/>
      <c r="J51" s="9"/>
      <c r="K51" s="9"/>
      <c r="L51" s="9"/>
      <c r="M51" s="9"/>
      <c r="N51" s="9"/>
      <c r="O51" s="9"/>
      <c r="P51" s="9"/>
      <c r="Q51" s="9"/>
    </row>
    <row r="52" spans="1:17" s="8" customFormat="1">
      <c r="A52" s="9"/>
      <c r="B52" s="9"/>
      <c r="C52" s="9"/>
      <c r="D52" s="9"/>
      <c r="E52" s="9"/>
      <c r="F52" s="9"/>
      <c r="G52" s="9"/>
      <c r="H52" s="9"/>
      <c r="I52" s="9"/>
      <c r="J52" s="9"/>
      <c r="K52" s="9"/>
      <c r="L52" s="9"/>
      <c r="M52" s="9"/>
      <c r="N52" s="9"/>
      <c r="O52" s="9"/>
      <c r="P52" s="9"/>
      <c r="Q52" s="9"/>
    </row>
    <row r="53" spans="1:17" s="8" customFormat="1">
      <c r="A53" s="9"/>
      <c r="B53" s="9"/>
      <c r="C53" s="9"/>
      <c r="D53" s="9"/>
      <c r="E53" s="9"/>
      <c r="F53" s="9"/>
      <c r="G53" s="9"/>
      <c r="H53" s="9"/>
      <c r="I53" s="9"/>
      <c r="J53" s="9"/>
      <c r="K53" s="9"/>
      <c r="L53" s="9"/>
      <c r="M53" s="9"/>
      <c r="N53" s="9"/>
      <c r="O53" s="9"/>
      <c r="P53" s="9"/>
      <c r="Q53" s="9"/>
    </row>
    <row r="54" spans="1:17" s="8" customFormat="1">
      <c r="A54" s="9"/>
      <c r="B54" s="9"/>
      <c r="C54" s="9"/>
      <c r="D54" s="9"/>
      <c r="E54" s="9"/>
      <c r="F54" s="9"/>
      <c r="G54" s="9"/>
      <c r="H54" s="9"/>
      <c r="I54" s="9"/>
      <c r="J54" s="9"/>
      <c r="K54" s="9"/>
      <c r="L54" s="9"/>
      <c r="M54" s="9"/>
      <c r="N54" s="9"/>
      <c r="O54" s="9"/>
      <c r="P54" s="9"/>
      <c r="Q54" s="9"/>
    </row>
    <row r="55" spans="1:17" s="8" customFormat="1">
      <c r="A55" s="9"/>
      <c r="B55" s="9"/>
      <c r="C55" s="9"/>
      <c r="D55" s="9"/>
      <c r="E55" s="9"/>
      <c r="F55" s="9"/>
      <c r="G55" s="9"/>
      <c r="H55" s="9"/>
      <c r="I55" s="9"/>
      <c r="J55" s="9"/>
      <c r="K55" s="9"/>
      <c r="L55" s="9"/>
      <c r="M55" s="9"/>
      <c r="N55" s="9"/>
      <c r="O55" s="9"/>
      <c r="P55" s="9"/>
      <c r="Q55" s="9"/>
    </row>
    <row r="56" spans="1:17" s="8" customFormat="1">
      <c r="A56" s="9"/>
      <c r="B56" s="9"/>
      <c r="C56" s="9"/>
      <c r="D56" s="9"/>
      <c r="E56" s="9"/>
      <c r="F56" s="9"/>
      <c r="G56" s="9"/>
      <c r="H56" s="9"/>
      <c r="I56" s="9"/>
      <c r="J56" s="9"/>
      <c r="K56" s="9"/>
      <c r="L56" s="9"/>
      <c r="M56" s="9"/>
      <c r="N56" s="9"/>
      <c r="O56" s="9"/>
      <c r="P56" s="9"/>
      <c r="Q56" s="9"/>
    </row>
    <row r="57" spans="1:17" s="8" customFormat="1">
      <c r="A57" s="9"/>
      <c r="B57" s="9"/>
      <c r="C57" s="9"/>
      <c r="D57" s="9"/>
      <c r="E57" s="9"/>
      <c r="F57" s="9"/>
      <c r="G57" s="9"/>
      <c r="H57" s="9"/>
      <c r="I57" s="9"/>
      <c r="J57" s="9"/>
      <c r="K57" s="9"/>
      <c r="L57" s="9"/>
      <c r="M57" s="9"/>
      <c r="N57" s="9"/>
      <c r="O57" s="9"/>
      <c r="P57" s="9"/>
      <c r="Q57" s="9"/>
    </row>
    <row r="58" spans="1:17" s="8" customFormat="1">
      <c r="A58" s="9"/>
      <c r="B58" s="9"/>
      <c r="C58" s="9"/>
      <c r="D58" s="9"/>
      <c r="E58" s="9"/>
      <c r="F58" s="9"/>
      <c r="G58" s="9"/>
      <c r="H58" s="9"/>
      <c r="I58" s="9"/>
      <c r="J58" s="9"/>
      <c r="K58" s="9"/>
      <c r="L58" s="9"/>
      <c r="M58" s="9"/>
      <c r="N58" s="9"/>
      <c r="O58" s="9"/>
      <c r="P58" s="9"/>
      <c r="Q58" s="9"/>
    </row>
    <row r="59" spans="1:17" s="8" customFormat="1">
      <c r="A59" s="9"/>
      <c r="B59" s="9"/>
      <c r="C59" s="9"/>
      <c r="D59" s="9"/>
      <c r="E59" s="9"/>
      <c r="F59" s="9"/>
      <c r="G59" s="9"/>
      <c r="H59" s="9"/>
      <c r="I59" s="9"/>
      <c r="J59" s="9"/>
      <c r="K59" s="9"/>
      <c r="L59" s="9"/>
      <c r="M59" s="9"/>
      <c r="N59" s="9"/>
      <c r="O59" s="9"/>
      <c r="P59" s="9"/>
      <c r="Q59" s="9"/>
    </row>
    <row r="60" spans="1:17" s="8" customFormat="1">
      <c r="A60" s="9"/>
      <c r="B60" s="9"/>
      <c r="C60" s="9"/>
      <c r="D60" s="9"/>
      <c r="E60" s="9"/>
      <c r="F60" s="9"/>
      <c r="G60" s="9"/>
      <c r="H60" s="9"/>
      <c r="I60" s="9"/>
      <c r="J60" s="9"/>
      <c r="K60" s="9"/>
      <c r="L60" s="9"/>
      <c r="M60" s="9"/>
      <c r="N60" s="9"/>
      <c r="O60" s="9"/>
      <c r="P60" s="9"/>
      <c r="Q60" s="9"/>
    </row>
    <row r="61" spans="1:17" s="8" customFormat="1">
      <c r="A61" s="9"/>
      <c r="B61" s="9"/>
      <c r="C61" s="9"/>
      <c r="D61" s="9"/>
      <c r="E61" s="9"/>
      <c r="F61" s="9"/>
      <c r="G61" s="9"/>
      <c r="H61" s="9"/>
      <c r="I61" s="9"/>
      <c r="J61" s="9"/>
      <c r="K61" s="9"/>
      <c r="L61" s="9"/>
      <c r="M61" s="9"/>
      <c r="N61" s="9"/>
      <c r="O61" s="9"/>
      <c r="P61" s="9"/>
      <c r="Q61" s="9"/>
    </row>
    <row r="62" spans="1:17" s="8" customFormat="1">
      <c r="A62" s="9"/>
      <c r="B62" s="9"/>
      <c r="C62" s="9"/>
      <c r="D62" s="9"/>
      <c r="E62" s="9"/>
      <c r="F62" s="9"/>
      <c r="G62" s="9"/>
      <c r="H62" s="9"/>
      <c r="I62" s="9"/>
      <c r="J62" s="9"/>
      <c r="K62" s="9"/>
      <c r="L62" s="9"/>
      <c r="M62" s="9"/>
      <c r="N62" s="9"/>
      <c r="O62" s="9"/>
      <c r="P62" s="9"/>
      <c r="Q62" s="9"/>
    </row>
    <row r="63" spans="1:17" s="8" customFormat="1">
      <c r="A63" s="9"/>
      <c r="B63" s="9"/>
      <c r="C63" s="9"/>
      <c r="D63" s="9"/>
      <c r="E63" s="9"/>
      <c r="F63" s="9"/>
      <c r="G63" s="9"/>
      <c r="H63" s="9"/>
      <c r="I63" s="9"/>
      <c r="J63" s="9"/>
      <c r="K63" s="9"/>
      <c r="L63" s="9"/>
      <c r="M63" s="9"/>
      <c r="N63" s="9"/>
      <c r="O63" s="9"/>
      <c r="P63" s="9"/>
      <c r="Q63" s="9"/>
    </row>
    <row r="64" spans="1:17" s="8" customFormat="1">
      <c r="A64" s="9"/>
      <c r="B64" s="9"/>
      <c r="C64" s="9"/>
      <c r="D64" s="9"/>
      <c r="E64" s="9"/>
      <c r="F64" s="9"/>
      <c r="G64" s="9"/>
      <c r="H64" s="9"/>
      <c r="I64" s="9"/>
      <c r="J64" s="9"/>
      <c r="K64" s="9"/>
      <c r="L64" s="9"/>
      <c r="M64" s="9"/>
      <c r="N64" s="9"/>
      <c r="O64" s="9"/>
      <c r="P64" s="9"/>
      <c r="Q64" s="9"/>
    </row>
  </sheetData>
  <mergeCells count="15">
    <mergeCell ref="A1:Q1"/>
    <mergeCell ref="A2:Q2"/>
    <mergeCell ref="A6:Q6"/>
    <mergeCell ref="A8:Q8"/>
    <mergeCell ref="A4:Q4"/>
    <mergeCell ref="A3:Q3"/>
    <mergeCell ref="A7:Q7"/>
    <mergeCell ref="A5:Q5"/>
    <mergeCell ref="A9:Q9"/>
    <mergeCell ref="A10:Q10"/>
    <mergeCell ref="A16:Q16"/>
    <mergeCell ref="A15:Q15"/>
    <mergeCell ref="A13:Q13"/>
    <mergeCell ref="A11:Q12"/>
    <mergeCell ref="A14:Q14"/>
  </mergeCells>
  <pageMargins left="0.86614173228346458" right="0.51181102362204722" top="0.78740157480314965" bottom="0.31496062992125984" header="0.15748031496062992" footer="0.15748031496062992"/>
  <pageSetup paperSize="8" scale="10" orientation="landscape" r:id="rId1"/>
  <headerFooter alignWithMargins="0">
    <oddHeader>&amp;R&amp;F</oddHeader>
    <oddFooter>&amp;R&amp;1#&amp;"Calibri"&amp;8&amp;K737373General</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4"/>
  <sheetViews>
    <sheetView zoomScaleNormal="100" workbookViewId="0"/>
  </sheetViews>
  <sheetFormatPr baseColWidth="10" defaultColWidth="9.1796875" defaultRowHeight="12.5"/>
  <cols>
    <col min="1" max="1" width="12.7265625" style="146" bestFit="1" customWidth="1"/>
    <col min="2" max="2" width="23.26953125" style="146" bestFit="1" customWidth="1"/>
    <col min="3" max="3" width="42" style="146" bestFit="1" customWidth="1"/>
    <col min="4" max="4" width="60" style="146" bestFit="1" customWidth="1"/>
    <col min="5" max="5" width="35.81640625" style="146" bestFit="1" customWidth="1"/>
    <col min="6" max="6" width="31.54296875" style="146" bestFit="1" customWidth="1"/>
    <col min="7" max="7" width="34.7265625" style="146" bestFit="1" customWidth="1"/>
    <col min="8" max="16384" width="9.1796875" style="146"/>
  </cols>
  <sheetData>
    <row r="1" spans="1:48" s="206" customFormat="1" ht="30.75" customHeight="1">
      <c r="A1" s="202" t="s">
        <v>117</v>
      </c>
      <c r="B1" s="203"/>
      <c r="C1" s="203"/>
      <c r="D1" s="203"/>
      <c r="E1" s="203"/>
      <c r="F1" s="203"/>
      <c r="G1" s="203"/>
      <c r="H1" s="204"/>
      <c r="I1" s="204"/>
      <c r="J1" s="204"/>
      <c r="K1" s="204"/>
      <c r="L1" s="204"/>
      <c r="M1" s="204"/>
      <c r="N1" s="204"/>
      <c r="O1" s="204"/>
      <c r="P1" s="204"/>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row>
    <row r="2" spans="1:48">
      <c r="A2" s="414"/>
      <c r="B2" s="414"/>
      <c r="C2" s="415"/>
      <c r="D2" s="416" t="s">
        <v>285</v>
      </c>
      <c r="E2" s="417"/>
      <c r="F2" s="416" t="s">
        <v>118</v>
      </c>
      <c r="G2" s="417"/>
    </row>
    <row r="3" spans="1:48" s="200" customFormat="1" ht="15.5">
      <c r="A3" s="199" t="s">
        <v>119</v>
      </c>
      <c r="B3" s="199" t="s">
        <v>120</v>
      </c>
      <c r="C3" s="199" t="s">
        <v>121</v>
      </c>
      <c r="D3" s="199" t="s">
        <v>122</v>
      </c>
      <c r="E3" s="199" t="s">
        <v>281</v>
      </c>
      <c r="F3" s="199" t="s">
        <v>122</v>
      </c>
      <c r="G3" s="199" t="s">
        <v>123</v>
      </c>
    </row>
    <row r="4" spans="1:48" s="200" customFormat="1" ht="15.5">
      <c r="A4" s="201" t="s">
        <v>124</v>
      </c>
      <c r="B4" s="201" t="s">
        <v>125</v>
      </c>
      <c r="C4" s="201" t="s">
        <v>126</v>
      </c>
      <c r="D4" s="201" t="s">
        <v>127</v>
      </c>
      <c r="E4" s="201" t="s">
        <v>282</v>
      </c>
      <c r="F4" s="201" t="s">
        <v>128</v>
      </c>
      <c r="G4" s="201" t="s">
        <v>129</v>
      </c>
    </row>
    <row r="5" spans="1:48" s="200" customFormat="1" ht="15.5">
      <c r="A5" s="201" t="s">
        <v>130</v>
      </c>
      <c r="B5" s="201" t="s">
        <v>131</v>
      </c>
      <c r="C5" s="201" t="s">
        <v>132</v>
      </c>
      <c r="D5" s="201" t="s">
        <v>127</v>
      </c>
      <c r="E5" s="201" t="s">
        <v>282</v>
      </c>
      <c r="F5" s="201" t="s">
        <v>128</v>
      </c>
      <c r="G5" s="201" t="s">
        <v>129</v>
      </c>
    </row>
    <row r="6" spans="1:48" s="200" customFormat="1" ht="15.5">
      <c r="A6" s="201" t="s">
        <v>133</v>
      </c>
      <c r="B6" s="201" t="s">
        <v>134</v>
      </c>
      <c r="C6" s="201" t="s">
        <v>135</v>
      </c>
      <c r="D6" s="201" t="s">
        <v>127</v>
      </c>
      <c r="E6" s="201" t="s">
        <v>282</v>
      </c>
      <c r="F6" s="201" t="s">
        <v>128</v>
      </c>
      <c r="G6" s="201" t="s">
        <v>129</v>
      </c>
    </row>
    <row r="7" spans="1:48" s="200" customFormat="1" ht="15.5">
      <c r="A7" s="201" t="s">
        <v>133</v>
      </c>
      <c r="B7" s="201" t="s">
        <v>136</v>
      </c>
      <c r="C7" s="201" t="s">
        <v>137</v>
      </c>
      <c r="D7" s="201" t="s">
        <v>127</v>
      </c>
      <c r="E7" s="201" t="s">
        <v>282</v>
      </c>
      <c r="F7" s="201" t="s">
        <v>128</v>
      </c>
      <c r="G7" s="201" t="s">
        <v>129</v>
      </c>
    </row>
    <row r="8" spans="1:48" s="200" customFormat="1" ht="15.5">
      <c r="A8" s="201" t="s">
        <v>138</v>
      </c>
      <c r="B8" s="201" t="s">
        <v>139</v>
      </c>
      <c r="C8" s="201" t="s">
        <v>140</v>
      </c>
      <c r="D8" s="201" t="s">
        <v>127</v>
      </c>
      <c r="E8" s="201" t="s">
        <v>282</v>
      </c>
      <c r="F8" s="201" t="s">
        <v>128</v>
      </c>
      <c r="G8" s="201" t="s">
        <v>129</v>
      </c>
    </row>
    <row r="9" spans="1:48" s="200" customFormat="1" ht="15.5">
      <c r="A9" s="201" t="s">
        <v>141</v>
      </c>
      <c r="B9" s="201" t="s">
        <v>142</v>
      </c>
      <c r="C9" s="201" t="s">
        <v>143</v>
      </c>
      <c r="D9" s="201" t="s">
        <v>127</v>
      </c>
      <c r="E9" s="201" t="s">
        <v>282</v>
      </c>
      <c r="F9" s="201" t="s">
        <v>128</v>
      </c>
      <c r="G9" s="201" t="s">
        <v>129</v>
      </c>
    </row>
    <row r="10" spans="1:48" s="200" customFormat="1" ht="15.5">
      <c r="A10" s="201" t="s">
        <v>141</v>
      </c>
      <c r="B10" s="201" t="s">
        <v>210</v>
      </c>
      <c r="C10" s="201" t="s">
        <v>216</v>
      </c>
      <c r="D10" s="201" t="s">
        <v>127</v>
      </c>
      <c r="E10" s="201" t="s">
        <v>282</v>
      </c>
      <c r="F10" s="201" t="s">
        <v>128</v>
      </c>
      <c r="G10" s="201" t="s">
        <v>129</v>
      </c>
    </row>
    <row r="11" spans="1:48" s="200" customFormat="1" ht="15.5">
      <c r="A11" s="201" t="s">
        <v>141</v>
      </c>
      <c r="B11" s="201" t="s">
        <v>215</v>
      </c>
      <c r="C11" s="201" t="s">
        <v>217</v>
      </c>
      <c r="D11" s="201" t="s">
        <v>127</v>
      </c>
      <c r="E11" s="201" t="s">
        <v>282</v>
      </c>
      <c r="F11" s="201" t="s">
        <v>128</v>
      </c>
      <c r="G11" s="201" t="s">
        <v>129</v>
      </c>
    </row>
    <row r="12" spans="1:48" s="200" customFormat="1" ht="15.5">
      <c r="A12" s="201" t="s">
        <v>326</v>
      </c>
      <c r="B12" s="201" t="s">
        <v>327</v>
      </c>
      <c r="C12" s="201" t="s">
        <v>328</v>
      </c>
      <c r="D12" s="201" t="s">
        <v>128</v>
      </c>
      <c r="E12" s="201" t="s">
        <v>329</v>
      </c>
      <c r="F12" s="201" t="s">
        <v>128</v>
      </c>
      <c r="G12" s="201" t="s">
        <v>153</v>
      </c>
    </row>
    <row r="13" spans="1:48" s="200" customFormat="1" ht="15.5">
      <c r="A13" s="201" t="s">
        <v>144</v>
      </c>
      <c r="B13" s="201" t="s">
        <v>145</v>
      </c>
      <c r="C13" s="201" t="s">
        <v>146</v>
      </c>
      <c r="D13" s="201" t="s">
        <v>127</v>
      </c>
      <c r="E13" s="201" t="s">
        <v>282</v>
      </c>
      <c r="F13" s="201" t="s">
        <v>128</v>
      </c>
      <c r="G13" s="201" t="s">
        <v>129</v>
      </c>
    </row>
    <row r="14" spans="1:48" s="200" customFormat="1" ht="15.5">
      <c r="A14" s="201" t="s">
        <v>144</v>
      </c>
      <c r="B14" s="201" t="s">
        <v>147</v>
      </c>
      <c r="C14" s="201" t="s">
        <v>148</v>
      </c>
      <c r="D14" s="201" t="s">
        <v>127</v>
      </c>
      <c r="E14" s="201" t="s">
        <v>282</v>
      </c>
      <c r="F14" s="201" t="s">
        <v>128</v>
      </c>
      <c r="G14" s="201" t="s">
        <v>129</v>
      </c>
    </row>
    <row r="15" spans="1:48" s="200" customFormat="1" ht="15.5">
      <c r="A15" s="201" t="s">
        <v>144</v>
      </c>
      <c r="B15" s="201" t="s">
        <v>147</v>
      </c>
      <c r="C15" s="201" t="s">
        <v>149</v>
      </c>
      <c r="D15" s="201" t="s">
        <v>127</v>
      </c>
      <c r="E15" s="201" t="s">
        <v>282</v>
      </c>
      <c r="F15" s="201" t="s">
        <v>128</v>
      </c>
      <c r="G15" s="201" t="s">
        <v>129</v>
      </c>
    </row>
    <row r="16" spans="1:48" s="200" customFormat="1" ht="15.5">
      <c r="A16" s="201" t="s">
        <v>150</v>
      </c>
      <c r="B16" s="201" t="s">
        <v>151</v>
      </c>
      <c r="C16" s="201" t="s">
        <v>152</v>
      </c>
      <c r="D16" s="201" t="s">
        <v>127</v>
      </c>
      <c r="E16" s="201" t="s">
        <v>282</v>
      </c>
      <c r="F16" s="201" t="s">
        <v>128</v>
      </c>
      <c r="G16" s="201" t="s">
        <v>129</v>
      </c>
    </row>
    <row r="17" spans="1:7" s="200" customFormat="1" ht="15.5">
      <c r="A17" s="201" t="s">
        <v>150</v>
      </c>
      <c r="B17" s="201" t="s">
        <v>154</v>
      </c>
      <c r="C17" s="201" t="s">
        <v>155</v>
      </c>
      <c r="D17" s="201" t="s">
        <v>127</v>
      </c>
      <c r="E17" s="201" t="s">
        <v>282</v>
      </c>
      <c r="F17" s="201" t="s">
        <v>128</v>
      </c>
      <c r="G17" s="201" t="s">
        <v>129</v>
      </c>
    </row>
    <row r="18" spans="1:7" s="200" customFormat="1" ht="15.5">
      <c r="A18" s="201" t="s">
        <v>150</v>
      </c>
      <c r="B18" s="201" t="s">
        <v>322</v>
      </c>
      <c r="C18" s="201" t="s">
        <v>323</v>
      </c>
      <c r="D18" s="201" t="s">
        <v>127</v>
      </c>
      <c r="E18" s="201" t="s">
        <v>282</v>
      </c>
      <c r="F18" s="201" t="s">
        <v>128</v>
      </c>
      <c r="G18" s="201" t="s">
        <v>129</v>
      </c>
    </row>
    <row r="19" spans="1:7" s="200" customFormat="1" ht="15.5">
      <c r="A19" s="201" t="s">
        <v>156</v>
      </c>
      <c r="B19" s="201" t="s">
        <v>211</v>
      </c>
      <c r="C19" s="201" t="s">
        <v>220</v>
      </c>
      <c r="D19" s="201" t="s">
        <v>127</v>
      </c>
      <c r="E19" s="201" t="s">
        <v>282</v>
      </c>
      <c r="F19" s="201" t="s">
        <v>128</v>
      </c>
      <c r="G19" s="201" t="s">
        <v>129</v>
      </c>
    </row>
    <row r="20" spans="1:7" s="200" customFormat="1" ht="15.5">
      <c r="A20" s="201" t="s">
        <v>156</v>
      </c>
      <c r="B20" s="201" t="s">
        <v>214</v>
      </c>
      <c r="C20" s="201" t="s">
        <v>221</v>
      </c>
      <c r="D20" s="201" t="s">
        <v>127</v>
      </c>
      <c r="E20" s="201" t="s">
        <v>282</v>
      </c>
      <c r="F20" s="201" t="s">
        <v>128</v>
      </c>
      <c r="G20" s="201" t="s">
        <v>129</v>
      </c>
    </row>
    <row r="21" spans="1:7" s="200" customFormat="1" ht="15.5">
      <c r="A21" s="201" t="s">
        <v>156</v>
      </c>
      <c r="B21" s="201" t="s">
        <v>157</v>
      </c>
      <c r="C21" s="201" t="s">
        <v>158</v>
      </c>
      <c r="D21" s="201" t="s">
        <v>127</v>
      </c>
      <c r="E21" s="201" t="s">
        <v>282</v>
      </c>
      <c r="F21" s="201" t="s">
        <v>128</v>
      </c>
      <c r="G21" s="201" t="s">
        <v>129</v>
      </c>
    </row>
    <row r="22" spans="1:7" s="200" customFormat="1" ht="15.5">
      <c r="A22" s="201" t="s">
        <v>156</v>
      </c>
      <c r="B22" s="201" t="s">
        <v>159</v>
      </c>
      <c r="C22" s="201" t="s">
        <v>160</v>
      </c>
      <c r="D22" s="201" t="s">
        <v>127</v>
      </c>
      <c r="E22" s="201" t="s">
        <v>282</v>
      </c>
      <c r="F22" s="201" t="s">
        <v>128</v>
      </c>
      <c r="G22" s="201" t="s">
        <v>129</v>
      </c>
    </row>
    <row r="23" spans="1:7" s="200" customFormat="1" ht="15.5">
      <c r="A23" s="201" t="s">
        <v>156</v>
      </c>
      <c r="B23" s="201" t="s">
        <v>161</v>
      </c>
      <c r="C23" s="201" t="s">
        <v>162</v>
      </c>
      <c r="D23" s="201" t="s">
        <v>163</v>
      </c>
      <c r="E23" s="201" t="s">
        <v>164</v>
      </c>
      <c r="F23" s="201" t="s">
        <v>163</v>
      </c>
      <c r="G23" s="201" t="s">
        <v>164</v>
      </c>
    </row>
    <row r="24" spans="1:7" s="200" customFormat="1" ht="15.5">
      <c r="A24" s="201" t="s">
        <v>156</v>
      </c>
      <c r="B24" s="201" t="s">
        <v>320</v>
      </c>
      <c r="C24" s="201" t="s">
        <v>321</v>
      </c>
      <c r="D24" s="201" t="s">
        <v>127</v>
      </c>
      <c r="E24" s="201" t="s">
        <v>282</v>
      </c>
      <c r="F24" s="201" t="s">
        <v>128</v>
      </c>
      <c r="G24" s="201" t="s">
        <v>129</v>
      </c>
    </row>
    <row r="25" spans="1:7" s="200" customFormat="1" ht="15.5">
      <c r="A25" s="201" t="s">
        <v>218</v>
      </c>
      <c r="B25" s="201" t="s">
        <v>212</v>
      </c>
      <c r="C25" s="201" t="s">
        <v>222</v>
      </c>
      <c r="D25" s="201" t="s">
        <v>127</v>
      </c>
      <c r="E25" s="201" t="s">
        <v>282</v>
      </c>
      <c r="F25" s="201" t="s">
        <v>128</v>
      </c>
      <c r="G25" s="201" t="s">
        <v>129</v>
      </c>
    </row>
    <row r="26" spans="1:7" s="200" customFormat="1" ht="15.5">
      <c r="A26" s="201" t="s">
        <v>165</v>
      </c>
      <c r="B26" s="201" t="s">
        <v>166</v>
      </c>
      <c r="C26" s="201" t="s">
        <v>167</v>
      </c>
      <c r="D26" s="201" t="s">
        <v>127</v>
      </c>
      <c r="E26" s="201" t="s">
        <v>282</v>
      </c>
      <c r="F26" s="201" t="s">
        <v>128</v>
      </c>
      <c r="G26" s="201" t="s">
        <v>129</v>
      </c>
    </row>
    <row r="27" spans="1:7" s="200" customFormat="1" ht="15.5">
      <c r="A27" s="201" t="s">
        <v>168</v>
      </c>
      <c r="B27" s="201" t="s">
        <v>324</v>
      </c>
      <c r="C27" s="201" t="s">
        <v>325</v>
      </c>
      <c r="D27" s="201" t="s">
        <v>127</v>
      </c>
      <c r="E27" s="201" t="s">
        <v>282</v>
      </c>
      <c r="F27" s="201" t="s">
        <v>128</v>
      </c>
      <c r="G27" s="201" t="s">
        <v>129</v>
      </c>
    </row>
    <row r="28" spans="1:7" s="200" customFormat="1" ht="15.5">
      <c r="A28" s="201" t="s">
        <v>169</v>
      </c>
      <c r="B28" s="201" t="s">
        <v>170</v>
      </c>
      <c r="C28" s="201" t="s">
        <v>171</v>
      </c>
      <c r="D28" s="201" t="s">
        <v>128</v>
      </c>
      <c r="E28" s="201" t="s">
        <v>153</v>
      </c>
      <c r="F28" s="201" t="s">
        <v>128</v>
      </c>
      <c r="G28" s="201" t="s">
        <v>153</v>
      </c>
    </row>
    <row r="29" spans="1:7" s="200" customFormat="1" ht="15.5">
      <c r="A29" s="201" t="s">
        <v>172</v>
      </c>
      <c r="B29" s="201" t="s">
        <v>213</v>
      </c>
      <c r="C29" s="201" t="s">
        <v>219</v>
      </c>
      <c r="D29" s="201" t="s">
        <v>127</v>
      </c>
      <c r="E29" s="201" t="s">
        <v>329</v>
      </c>
      <c r="F29" s="201" t="s">
        <v>128</v>
      </c>
      <c r="G29" s="201" t="s">
        <v>129</v>
      </c>
    </row>
    <row r="30" spans="1:7" s="200" customFormat="1" ht="15.5">
      <c r="A30" s="201" t="s">
        <v>172</v>
      </c>
      <c r="B30" s="201" t="s">
        <v>173</v>
      </c>
      <c r="C30" s="201" t="s">
        <v>174</v>
      </c>
      <c r="D30" s="201" t="s">
        <v>127</v>
      </c>
      <c r="E30" s="201" t="s">
        <v>282</v>
      </c>
      <c r="F30" s="201" t="s">
        <v>128</v>
      </c>
      <c r="G30" s="201" t="s">
        <v>129</v>
      </c>
    </row>
    <row r="31" spans="1:7" s="200" customFormat="1" ht="15.5">
      <c r="A31" s="201" t="s">
        <v>172</v>
      </c>
      <c r="B31" s="201" t="s">
        <v>175</v>
      </c>
      <c r="C31" s="201" t="s">
        <v>176</v>
      </c>
      <c r="D31" s="201" t="s">
        <v>127</v>
      </c>
      <c r="E31" s="201" t="s">
        <v>282</v>
      </c>
      <c r="F31" s="201" t="s">
        <v>128</v>
      </c>
      <c r="G31" s="201" t="s">
        <v>129</v>
      </c>
    </row>
    <row r="32" spans="1:7" s="200" customFormat="1" ht="15.5">
      <c r="A32" s="201" t="s">
        <v>172</v>
      </c>
      <c r="B32" s="201" t="s">
        <v>177</v>
      </c>
      <c r="C32" s="201" t="s">
        <v>178</v>
      </c>
      <c r="D32" s="201" t="s">
        <v>127</v>
      </c>
      <c r="E32" s="201" t="s">
        <v>282</v>
      </c>
      <c r="F32" s="201" t="s">
        <v>128</v>
      </c>
      <c r="G32" s="201" t="s">
        <v>129</v>
      </c>
    </row>
    <row r="33" spans="1:7" s="200" customFormat="1" ht="15.5">
      <c r="A33" s="201" t="s">
        <v>172</v>
      </c>
      <c r="B33" s="201" t="s">
        <v>180</v>
      </c>
      <c r="C33" s="201" t="s">
        <v>181</v>
      </c>
      <c r="D33" s="201" t="s">
        <v>127</v>
      </c>
      <c r="E33" s="201" t="s">
        <v>282</v>
      </c>
      <c r="F33" s="201" t="s">
        <v>128</v>
      </c>
      <c r="G33" s="201" t="s">
        <v>129</v>
      </c>
    </row>
    <row r="34" spans="1:7" s="200" customFormat="1" ht="15.5">
      <c r="A34" s="201" t="s">
        <v>172</v>
      </c>
      <c r="B34" s="201" t="s">
        <v>179</v>
      </c>
      <c r="C34" s="201" t="s">
        <v>284</v>
      </c>
      <c r="D34" s="201" t="s">
        <v>163</v>
      </c>
      <c r="E34" s="201" t="s">
        <v>283</v>
      </c>
      <c r="F34" s="201" t="s">
        <v>163</v>
      </c>
      <c r="G34" s="201" t="s">
        <v>164</v>
      </c>
    </row>
  </sheetData>
  <autoFilter ref="A3:G3" xr:uid="{00000000-0009-0000-0000-000002000000}">
    <sortState ref="A4:G34">
      <sortCondition ref="A3"/>
    </sortState>
  </autoFilter>
  <mergeCells count="3">
    <mergeCell ref="A2:C2"/>
    <mergeCell ref="D2:E2"/>
    <mergeCell ref="F2:G2"/>
  </mergeCells>
  <dataValidations count="2">
    <dataValidation type="textLength" operator="lessThanOrEqual" allowBlank="1" showInputMessage="1" showErrorMessage="1" errorTitle="Invalid value" error="The text entered for [Origin City] is not allowed to have more than 32,767 characters." sqref="B10 B12 B17:B19 B23 B29" xr:uid="{00000000-0002-0000-0200-000000000000}">
      <formula1>32767</formula1>
    </dataValidation>
    <dataValidation type="textLength" operator="lessThanOrEqual" allowBlank="1" showInputMessage="1" showErrorMessage="1" errorTitle="Invalid value" error="The text entered for [Origin Country] is not allowed to have more than 32,767 characters." sqref="A10 A12 A17:A19 A23 A29" xr:uid="{00000000-0002-0000-0200-000001000000}">
      <formula1>32767</formula1>
    </dataValidation>
  </dataValidations>
  <pageMargins left="0.7" right="0.7" top="0.75" bottom="0.75" header="0.3" footer="0.3"/>
  <pageSetup orientation="portrait" r:id="rId1"/>
  <headerFooter>
    <oddFooter>&amp;R&amp;1#&amp;"Calibri"&amp;8&amp;K737373General</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95"/>
  <sheetViews>
    <sheetView zoomScaleNormal="100" workbookViewId="0">
      <pane ySplit="1" topLeftCell="A2" activePane="bottomLeft" state="frozen"/>
      <selection pane="bottomLeft" activeCell="B14" sqref="B14:G14"/>
    </sheetView>
  </sheetViews>
  <sheetFormatPr baseColWidth="10" defaultColWidth="9.1796875" defaultRowHeight="12.5"/>
  <cols>
    <col min="1" max="1" width="9.81640625" style="1" customWidth="1"/>
    <col min="2" max="2" width="30.81640625" style="1" customWidth="1"/>
    <col min="3" max="4" width="16.7265625" style="1" customWidth="1"/>
    <col min="5" max="5" width="9.1796875" style="1"/>
    <col min="6" max="6" width="13" style="1" customWidth="1"/>
    <col min="7" max="10" width="9.1796875" style="1"/>
    <col min="11" max="11" width="10.7265625" style="1" customWidth="1"/>
    <col min="12" max="15" width="9.1796875" style="1"/>
    <col min="16" max="16" width="10" style="1" customWidth="1"/>
    <col min="17" max="19" width="9.1796875" style="1"/>
    <col min="20" max="20" width="4.81640625" style="1" customWidth="1"/>
    <col min="21" max="21" width="2.7265625" style="1" customWidth="1"/>
    <col min="22" max="16384" width="9.1796875" style="1"/>
  </cols>
  <sheetData>
    <row r="1" spans="1:21" s="11" customFormat="1" ht="24.75" customHeight="1">
      <c r="A1" s="138" t="s">
        <v>82</v>
      </c>
      <c r="B1" s="139"/>
      <c r="C1" s="139"/>
      <c r="D1" s="139"/>
      <c r="E1" s="139"/>
      <c r="F1" s="139"/>
      <c r="G1" s="139"/>
      <c r="H1" s="139"/>
      <c r="I1" s="139"/>
      <c r="J1" s="139"/>
      <c r="K1" s="139"/>
      <c r="L1" s="139"/>
      <c r="M1" s="139"/>
      <c r="N1" s="139"/>
      <c r="O1" s="139"/>
      <c r="P1" s="139"/>
      <c r="Q1" s="139"/>
      <c r="R1" s="139"/>
      <c r="S1" s="139"/>
      <c r="T1" s="139"/>
      <c r="U1" s="140"/>
    </row>
    <row r="2" spans="1:21">
      <c r="A2" s="76"/>
      <c r="B2" s="77"/>
      <c r="C2" s="77"/>
      <c r="D2" s="77"/>
      <c r="E2" s="77"/>
      <c r="F2" s="77"/>
      <c r="G2" s="77"/>
      <c r="H2" s="77"/>
      <c r="I2" s="77"/>
      <c r="J2" s="77"/>
      <c r="K2" s="77"/>
      <c r="L2" s="77"/>
      <c r="M2" s="77"/>
      <c r="N2" s="77"/>
      <c r="O2" s="77"/>
      <c r="P2" s="77"/>
      <c r="Q2" s="77"/>
      <c r="R2" s="77"/>
      <c r="S2" s="77"/>
      <c r="T2" s="77"/>
      <c r="U2" s="78"/>
    </row>
    <row r="3" spans="1:21" ht="13">
      <c r="A3" s="76"/>
      <c r="B3" s="73" t="s">
        <v>22</v>
      </c>
      <c r="C3" s="74"/>
      <c r="D3" s="74"/>
      <c r="E3" s="74"/>
      <c r="F3" s="74"/>
      <c r="G3" s="75"/>
      <c r="H3" s="77"/>
      <c r="I3" s="73" t="s">
        <v>23</v>
      </c>
      <c r="J3" s="74"/>
      <c r="K3" s="74"/>
      <c r="L3" s="74"/>
      <c r="M3" s="74"/>
      <c r="N3" s="74"/>
      <c r="O3" s="74"/>
      <c r="P3" s="75"/>
      <c r="Q3" s="77"/>
      <c r="R3" s="77"/>
      <c r="S3" s="77"/>
      <c r="T3" s="77"/>
      <c r="U3" s="78"/>
    </row>
    <row r="4" spans="1:21" ht="12.75" customHeight="1">
      <c r="A4" s="76"/>
      <c r="B4" s="428" t="s">
        <v>83</v>
      </c>
      <c r="C4" s="429"/>
      <c r="D4" s="429"/>
      <c r="E4" s="429"/>
      <c r="F4" s="429"/>
      <c r="G4" s="430"/>
      <c r="H4" s="77"/>
      <c r="I4" s="76"/>
      <c r="J4" s="77"/>
      <c r="K4" s="77"/>
      <c r="L4" s="77"/>
      <c r="M4" s="77"/>
      <c r="N4" s="77"/>
      <c r="O4" s="77"/>
      <c r="P4" s="78"/>
      <c r="Q4" s="77"/>
      <c r="R4" s="77"/>
      <c r="S4" s="77"/>
      <c r="T4" s="77"/>
      <c r="U4" s="78"/>
    </row>
    <row r="5" spans="1:21">
      <c r="A5" s="76"/>
      <c r="B5" s="428"/>
      <c r="C5" s="429"/>
      <c r="D5" s="429"/>
      <c r="E5" s="429"/>
      <c r="F5" s="429"/>
      <c r="G5" s="430"/>
      <c r="H5" s="77"/>
      <c r="I5" s="76" t="s">
        <v>84</v>
      </c>
      <c r="J5" s="77"/>
      <c r="K5" s="77"/>
      <c r="L5" s="77"/>
      <c r="M5" s="77"/>
      <c r="N5" s="77"/>
      <c r="O5" s="77"/>
      <c r="P5" s="78"/>
      <c r="Q5" s="77"/>
      <c r="R5" s="77"/>
      <c r="S5" s="77"/>
      <c r="T5" s="77"/>
      <c r="U5" s="78"/>
    </row>
    <row r="6" spans="1:21">
      <c r="A6" s="76"/>
      <c r="B6" s="428"/>
      <c r="C6" s="429"/>
      <c r="D6" s="429"/>
      <c r="E6" s="429"/>
      <c r="F6" s="429"/>
      <c r="G6" s="430"/>
      <c r="H6" s="77"/>
      <c r="I6" s="79" t="s">
        <v>182</v>
      </c>
      <c r="J6" s="77"/>
      <c r="K6" s="77"/>
      <c r="L6" s="77"/>
      <c r="M6" s="77"/>
      <c r="N6" s="77"/>
      <c r="O6" s="77"/>
      <c r="P6" s="78"/>
      <c r="Q6" s="77"/>
      <c r="R6" s="77"/>
      <c r="S6" s="77"/>
      <c r="T6" s="77"/>
      <c r="U6" s="78"/>
    </row>
    <row r="7" spans="1:21">
      <c r="A7" s="76"/>
      <c r="B7" s="428"/>
      <c r="C7" s="429"/>
      <c r="D7" s="429"/>
      <c r="E7" s="429"/>
      <c r="F7" s="429"/>
      <c r="G7" s="430"/>
      <c r="H7" s="77"/>
      <c r="I7" s="431" t="s">
        <v>85</v>
      </c>
      <c r="J7" s="429"/>
      <c r="K7" s="429"/>
      <c r="L7" s="429"/>
      <c r="M7" s="429"/>
      <c r="N7" s="429"/>
      <c r="O7" s="429"/>
      <c r="P7" s="78"/>
      <c r="Q7" s="77"/>
      <c r="R7" s="77"/>
      <c r="S7" s="77"/>
      <c r="T7" s="77"/>
      <c r="U7" s="78"/>
    </row>
    <row r="8" spans="1:21" ht="12.75" customHeight="1">
      <c r="A8" s="76"/>
      <c r="B8" s="428" t="s">
        <v>183</v>
      </c>
      <c r="C8" s="432"/>
      <c r="D8" s="432"/>
      <c r="E8" s="432"/>
      <c r="F8" s="432"/>
      <c r="G8" s="433"/>
      <c r="H8" s="77"/>
      <c r="I8" s="428"/>
      <c r="J8" s="429"/>
      <c r="K8" s="429"/>
      <c r="L8" s="429"/>
      <c r="M8" s="429"/>
      <c r="N8" s="429"/>
      <c r="O8" s="429"/>
      <c r="P8" s="78"/>
      <c r="Q8" s="77"/>
      <c r="R8" s="77"/>
      <c r="S8" s="77"/>
      <c r="T8" s="77"/>
      <c r="U8" s="78"/>
    </row>
    <row r="9" spans="1:21">
      <c r="A9" s="76"/>
      <c r="B9" s="434"/>
      <c r="C9" s="432"/>
      <c r="D9" s="432"/>
      <c r="E9" s="432"/>
      <c r="F9" s="432"/>
      <c r="G9" s="433"/>
      <c r="H9" s="77"/>
      <c r="I9" s="428"/>
      <c r="J9" s="429"/>
      <c r="K9" s="429"/>
      <c r="L9" s="429"/>
      <c r="M9" s="429"/>
      <c r="N9" s="429"/>
      <c r="O9" s="429"/>
      <c r="P9" s="78"/>
      <c r="Q9" s="77"/>
      <c r="R9" s="77"/>
      <c r="S9" s="77"/>
      <c r="T9" s="77"/>
      <c r="U9" s="78"/>
    </row>
    <row r="10" spans="1:21" ht="12.75" customHeight="1">
      <c r="A10" s="76"/>
      <c r="B10" s="434"/>
      <c r="C10" s="432"/>
      <c r="D10" s="432"/>
      <c r="E10" s="432"/>
      <c r="F10" s="432"/>
      <c r="G10" s="433"/>
      <c r="H10" s="77"/>
      <c r="I10" s="435" t="s">
        <v>86</v>
      </c>
      <c r="J10" s="436"/>
      <c r="K10" s="436"/>
      <c r="L10" s="436"/>
      <c r="M10" s="436"/>
      <c r="N10" s="436"/>
      <c r="O10" s="436"/>
      <c r="P10" s="78"/>
      <c r="Q10" s="77"/>
      <c r="R10" s="77"/>
      <c r="S10" s="77"/>
      <c r="T10" s="77"/>
      <c r="U10" s="78"/>
    </row>
    <row r="11" spans="1:21" ht="12.75" customHeight="1">
      <c r="A11" s="76"/>
      <c r="B11" s="435" t="s">
        <v>87</v>
      </c>
      <c r="C11" s="436"/>
      <c r="D11" s="436"/>
      <c r="E11" s="436"/>
      <c r="F11" s="436"/>
      <c r="G11" s="442"/>
      <c r="H11" s="77"/>
      <c r="I11" s="435"/>
      <c r="J11" s="436"/>
      <c r="K11" s="436"/>
      <c r="L11" s="436"/>
      <c r="M11" s="436"/>
      <c r="N11" s="436"/>
      <c r="O11" s="436"/>
      <c r="P11" s="78"/>
      <c r="Q11" s="77"/>
      <c r="R11" s="77"/>
      <c r="S11" s="77"/>
      <c r="T11" s="77"/>
      <c r="U11" s="78"/>
    </row>
    <row r="12" spans="1:21" ht="18" customHeight="1">
      <c r="A12" s="76"/>
      <c r="B12" s="435"/>
      <c r="C12" s="436"/>
      <c r="D12" s="436"/>
      <c r="E12" s="436"/>
      <c r="F12" s="436"/>
      <c r="G12" s="442"/>
      <c r="H12" s="77"/>
      <c r="I12" s="437"/>
      <c r="J12" s="438"/>
      <c r="K12" s="438"/>
      <c r="L12" s="438"/>
      <c r="M12" s="438"/>
      <c r="N12" s="438"/>
      <c r="O12" s="438"/>
      <c r="P12" s="80"/>
      <c r="Q12" s="77"/>
      <c r="R12" s="77"/>
      <c r="S12" s="77"/>
      <c r="T12" s="77"/>
      <c r="U12" s="78"/>
    </row>
    <row r="13" spans="1:21" ht="3.75" customHeight="1">
      <c r="A13" s="76"/>
      <c r="B13" s="435"/>
      <c r="C13" s="436"/>
      <c r="D13" s="436"/>
      <c r="E13" s="436"/>
      <c r="F13" s="436"/>
      <c r="G13" s="442"/>
      <c r="H13" s="77"/>
      <c r="I13" s="238"/>
      <c r="J13" s="238"/>
      <c r="K13" s="238"/>
      <c r="L13" s="238"/>
      <c r="M13" s="238"/>
      <c r="N13" s="238"/>
      <c r="O13" s="238"/>
      <c r="P13" s="77"/>
      <c r="Q13" s="77"/>
      <c r="R13" s="77"/>
      <c r="S13" s="77"/>
      <c r="T13" s="77"/>
      <c r="U13" s="78"/>
    </row>
    <row r="14" spans="1:21" ht="21.75" customHeight="1">
      <c r="A14" s="76"/>
      <c r="B14" s="439" t="s">
        <v>330</v>
      </c>
      <c r="C14" s="440"/>
      <c r="D14" s="440"/>
      <c r="E14" s="440"/>
      <c r="F14" s="440"/>
      <c r="G14" s="441"/>
      <c r="H14" s="77"/>
      <c r="I14" s="77"/>
      <c r="J14" s="77"/>
      <c r="K14" s="77"/>
      <c r="L14" s="77"/>
      <c r="M14" s="77"/>
      <c r="N14" s="77"/>
      <c r="O14" s="77"/>
      <c r="P14" s="77"/>
      <c r="Q14" s="77"/>
      <c r="R14" s="77"/>
      <c r="S14" s="77"/>
      <c r="T14" s="77"/>
      <c r="U14" s="78"/>
    </row>
    <row r="15" spans="1:21">
      <c r="A15" s="76"/>
      <c r="B15" s="81"/>
      <c r="C15" s="81"/>
      <c r="D15" s="81"/>
      <c r="E15" s="81"/>
      <c r="F15" s="81"/>
      <c r="G15" s="81"/>
      <c r="H15" s="77"/>
      <c r="I15" s="77"/>
      <c r="J15" s="77"/>
      <c r="K15" s="77"/>
      <c r="L15" s="77"/>
      <c r="M15" s="77"/>
      <c r="N15" s="77"/>
      <c r="O15" s="77"/>
      <c r="P15" s="77"/>
      <c r="Q15" s="77"/>
      <c r="R15" s="77"/>
      <c r="S15" s="77"/>
      <c r="T15" s="77"/>
      <c r="U15" s="78"/>
    </row>
    <row r="16" spans="1:21">
      <c r="A16" s="76"/>
      <c r="B16" s="81"/>
      <c r="C16" s="81"/>
      <c r="D16" s="81"/>
      <c r="E16" s="81"/>
      <c r="F16" s="81"/>
      <c r="G16" s="81"/>
      <c r="H16" s="82" t="s">
        <v>88</v>
      </c>
      <c r="I16" s="77"/>
      <c r="J16" s="77"/>
      <c r="K16" s="77"/>
      <c r="L16" s="77"/>
      <c r="M16" s="77"/>
      <c r="N16" s="77"/>
      <c r="O16" s="77"/>
      <c r="P16" s="77"/>
      <c r="Q16" s="77"/>
      <c r="R16" s="77"/>
      <c r="S16" s="82" t="s">
        <v>89</v>
      </c>
      <c r="T16" s="77"/>
      <c r="U16" s="78"/>
    </row>
    <row r="17" spans="1:21" ht="12.75" customHeight="1">
      <c r="A17" s="76"/>
      <c r="B17" s="77"/>
      <c r="C17" s="77"/>
      <c r="D17" s="77"/>
      <c r="E17" s="77"/>
      <c r="F17" s="77"/>
      <c r="G17" s="77"/>
      <c r="H17" s="77"/>
      <c r="I17" s="77"/>
      <c r="J17" s="77"/>
      <c r="K17" s="77"/>
      <c r="L17" s="77"/>
      <c r="M17" s="77"/>
      <c r="N17" s="77"/>
      <c r="O17" s="77"/>
      <c r="P17" s="77"/>
      <c r="Q17" s="77"/>
      <c r="R17" s="77"/>
      <c r="S17" s="77"/>
      <c r="T17" s="77"/>
      <c r="U17" s="78"/>
    </row>
    <row r="18" spans="1:21" ht="25.5" customHeight="1">
      <c r="A18" s="76"/>
      <c r="B18" s="77"/>
      <c r="C18" s="77"/>
      <c r="D18" s="77"/>
      <c r="E18" s="77"/>
      <c r="F18" s="77"/>
      <c r="G18" s="77"/>
      <c r="H18" s="77"/>
      <c r="I18" s="77"/>
      <c r="J18" s="213"/>
      <c r="K18" s="213"/>
      <c r="L18" s="77"/>
      <c r="M18" s="77"/>
      <c r="N18" s="77"/>
      <c r="O18" s="77"/>
      <c r="P18" s="77"/>
      <c r="Q18" s="77"/>
      <c r="R18" s="77"/>
      <c r="S18" s="77"/>
      <c r="T18" s="77"/>
      <c r="U18" s="78"/>
    </row>
    <row r="19" spans="1:21">
      <c r="A19" s="76"/>
      <c r="B19" s="77"/>
      <c r="C19" s="77"/>
      <c r="D19" s="77"/>
      <c r="E19" s="77"/>
      <c r="F19" s="77"/>
      <c r="G19" s="77"/>
      <c r="H19" s="77"/>
      <c r="I19" s="213"/>
      <c r="J19" s="213"/>
      <c r="K19" s="213"/>
      <c r="L19" s="77"/>
      <c r="M19" s="77"/>
      <c r="N19" s="77"/>
      <c r="O19" s="77"/>
      <c r="P19" s="77"/>
      <c r="Q19" s="77"/>
      <c r="R19" s="77"/>
      <c r="S19" s="77"/>
      <c r="T19" s="77"/>
      <c r="U19" s="78"/>
    </row>
    <row r="20" spans="1:21">
      <c r="A20" s="76"/>
      <c r="B20" s="77"/>
      <c r="C20" s="77"/>
      <c r="D20" s="77"/>
      <c r="E20" s="77"/>
      <c r="F20" s="77"/>
      <c r="G20" s="77"/>
      <c r="H20" s="77"/>
      <c r="I20" s="77"/>
      <c r="J20" s="77"/>
      <c r="K20" s="77"/>
      <c r="L20" s="213"/>
      <c r="M20" s="213"/>
      <c r="N20" s="213"/>
      <c r="O20" s="213"/>
      <c r="P20" s="77"/>
      <c r="Q20" s="77"/>
      <c r="R20" s="77"/>
      <c r="S20" s="77"/>
      <c r="T20" s="77"/>
      <c r="U20" s="78"/>
    </row>
    <row r="21" spans="1:21">
      <c r="A21" s="76"/>
      <c r="B21" s="77"/>
      <c r="C21" s="77"/>
      <c r="D21" s="77"/>
      <c r="E21" s="77"/>
      <c r="F21" s="77"/>
      <c r="G21" s="77"/>
      <c r="H21" s="77"/>
      <c r="I21" s="77"/>
      <c r="J21" s="77"/>
      <c r="K21" s="77"/>
      <c r="L21" s="77"/>
      <c r="M21" s="77"/>
      <c r="N21" s="77"/>
      <c r="O21" s="77"/>
      <c r="P21" s="77"/>
      <c r="Q21" s="77"/>
      <c r="R21" s="77"/>
      <c r="S21" s="77"/>
      <c r="T21" s="77"/>
      <c r="U21" s="78"/>
    </row>
    <row r="22" spans="1:21">
      <c r="A22" s="76"/>
      <c r="B22" s="77"/>
      <c r="C22" s="77"/>
      <c r="D22" s="77"/>
      <c r="E22" s="77"/>
      <c r="F22" s="77"/>
      <c r="G22" s="77"/>
      <c r="H22" s="77"/>
      <c r="I22" s="77"/>
      <c r="J22" s="77"/>
      <c r="K22" s="77"/>
      <c r="L22" s="77"/>
      <c r="M22" s="77"/>
      <c r="N22" s="77"/>
      <c r="O22" s="77"/>
      <c r="P22" s="77"/>
      <c r="Q22" s="77"/>
      <c r="R22" s="77"/>
      <c r="S22" s="77"/>
      <c r="T22" s="77"/>
      <c r="U22" s="78"/>
    </row>
    <row r="23" spans="1:21">
      <c r="A23" s="76"/>
      <c r="B23" s="77"/>
      <c r="C23" s="77"/>
      <c r="D23" s="77"/>
      <c r="E23" s="77"/>
      <c r="F23" s="77"/>
      <c r="G23" s="77"/>
      <c r="H23" s="77"/>
      <c r="I23" s="77"/>
      <c r="J23" s="77"/>
      <c r="K23" s="77"/>
      <c r="L23" s="77"/>
      <c r="M23" s="77"/>
      <c r="N23" s="77"/>
      <c r="O23" s="77"/>
      <c r="P23" s="77"/>
      <c r="Q23" s="77"/>
      <c r="R23" s="77"/>
      <c r="S23" s="77"/>
      <c r="T23" s="77"/>
      <c r="U23" s="78"/>
    </row>
    <row r="24" spans="1:21">
      <c r="A24" s="76"/>
      <c r="B24" s="77"/>
      <c r="C24" s="77"/>
      <c r="D24" s="77"/>
      <c r="E24" s="77"/>
      <c r="F24" s="77"/>
      <c r="G24" s="77"/>
      <c r="H24" s="77"/>
      <c r="I24" s="77"/>
      <c r="J24" s="77"/>
      <c r="K24" s="77"/>
      <c r="L24" s="77"/>
      <c r="M24" s="77"/>
      <c r="N24" s="77"/>
      <c r="O24" s="77"/>
      <c r="P24" s="77"/>
      <c r="Q24" s="77"/>
      <c r="R24" s="77"/>
      <c r="S24" s="77"/>
      <c r="T24" s="77"/>
      <c r="U24" s="78"/>
    </row>
    <row r="25" spans="1:21" ht="30" customHeight="1">
      <c r="A25" s="76"/>
      <c r="B25" s="77"/>
      <c r="C25" s="77"/>
      <c r="D25" s="77"/>
      <c r="E25" s="77"/>
      <c r="F25" s="77"/>
      <c r="G25" s="77"/>
      <c r="H25" s="77"/>
      <c r="I25" s="77"/>
      <c r="J25" s="77"/>
      <c r="K25" s="77"/>
      <c r="L25" s="77"/>
      <c r="M25" s="77"/>
      <c r="N25" s="77"/>
      <c r="O25" s="77"/>
      <c r="P25" s="77"/>
      <c r="Q25" s="77"/>
      <c r="R25" s="77"/>
      <c r="S25" s="77"/>
      <c r="T25" s="77"/>
      <c r="U25" s="78"/>
    </row>
    <row r="26" spans="1:21" ht="12.75" customHeight="1">
      <c r="A26" s="76"/>
      <c r="B26" s="77"/>
      <c r="C26" s="77"/>
      <c r="D26" s="77"/>
      <c r="E26" s="77"/>
      <c r="F26" s="77"/>
      <c r="G26" s="77"/>
      <c r="H26" s="77"/>
      <c r="I26" s="77"/>
      <c r="J26" s="77"/>
      <c r="K26" s="77"/>
      <c r="L26" s="77"/>
      <c r="M26" s="77"/>
      <c r="N26" s="77"/>
      <c r="O26" s="77"/>
      <c r="P26" s="77"/>
      <c r="Q26" s="77"/>
      <c r="R26" s="77"/>
      <c r="S26" s="77"/>
      <c r="T26" s="77"/>
      <c r="U26" s="78"/>
    </row>
    <row r="27" spans="1:21" ht="12.75" customHeight="1">
      <c r="A27" s="76"/>
      <c r="B27" s="77"/>
      <c r="C27" s="77"/>
      <c r="D27" s="77"/>
      <c r="E27" s="77"/>
      <c r="F27" s="77"/>
      <c r="G27" s="77"/>
      <c r="H27" s="77"/>
      <c r="I27" s="77"/>
      <c r="J27" s="77"/>
      <c r="K27" s="77"/>
      <c r="L27" s="77"/>
      <c r="M27" s="77"/>
      <c r="N27" s="77"/>
      <c r="O27" s="77"/>
      <c r="P27" s="77"/>
      <c r="Q27" s="77"/>
      <c r="R27" s="77"/>
      <c r="S27" s="77"/>
      <c r="T27" s="77"/>
      <c r="U27" s="78"/>
    </row>
    <row r="28" spans="1:21">
      <c r="A28" s="76"/>
      <c r="B28" s="77"/>
      <c r="C28" s="77"/>
      <c r="D28" s="77"/>
      <c r="E28" s="77"/>
      <c r="F28" s="77"/>
      <c r="G28" s="77"/>
      <c r="H28" s="77"/>
      <c r="I28" s="77"/>
      <c r="J28" s="77"/>
      <c r="K28" s="77"/>
      <c r="L28" s="77"/>
      <c r="M28" s="77"/>
      <c r="N28" s="77"/>
      <c r="O28" s="77"/>
      <c r="P28" s="77"/>
      <c r="Q28" s="77"/>
      <c r="R28" s="77"/>
      <c r="S28" s="77"/>
      <c r="T28" s="77"/>
      <c r="U28" s="78"/>
    </row>
    <row r="29" spans="1:21">
      <c r="A29" s="76"/>
      <c r="B29" s="77"/>
      <c r="C29" s="77"/>
      <c r="D29" s="77"/>
      <c r="E29" s="77"/>
      <c r="F29" s="77"/>
      <c r="G29" s="77"/>
      <c r="H29" s="77"/>
      <c r="I29" s="77"/>
      <c r="J29" s="77"/>
      <c r="K29" s="77"/>
      <c r="L29" s="77"/>
      <c r="M29" s="77"/>
      <c r="N29" s="77"/>
      <c r="O29" s="77"/>
      <c r="P29" s="77"/>
      <c r="Q29" s="77"/>
      <c r="R29" s="77"/>
      <c r="S29" s="77"/>
      <c r="T29" s="77"/>
      <c r="U29" s="78"/>
    </row>
    <row r="30" spans="1:21">
      <c r="A30" s="76"/>
      <c r="B30" s="77"/>
      <c r="C30" s="77"/>
      <c r="D30" s="77"/>
      <c r="E30" s="141"/>
      <c r="F30" s="141"/>
      <c r="G30" s="77"/>
      <c r="H30" s="77"/>
      <c r="I30" s="77"/>
      <c r="J30" s="77"/>
      <c r="K30" s="77"/>
      <c r="L30" s="77"/>
      <c r="M30" s="77"/>
      <c r="N30" s="77"/>
      <c r="O30" s="77"/>
      <c r="P30" s="77"/>
      <c r="Q30" s="77"/>
      <c r="R30" s="77"/>
      <c r="S30" s="77"/>
      <c r="T30" s="77"/>
      <c r="U30" s="78"/>
    </row>
    <row r="31" spans="1:21">
      <c r="A31" s="76"/>
      <c r="B31" s="77"/>
      <c r="C31" s="77"/>
      <c r="D31" s="77"/>
      <c r="E31" s="77"/>
      <c r="F31" s="77"/>
      <c r="G31" s="77"/>
      <c r="H31" s="77"/>
      <c r="I31" s="77"/>
      <c r="J31" s="77"/>
      <c r="K31" s="77"/>
      <c r="L31" s="77"/>
      <c r="M31" s="77"/>
      <c r="N31" s="77"/>
      <c r="O31" s="77"/>
      <c r="P31" s="77"/>
      <c r="Q31" s="77"/>
      <c r="R31" s="77"/>
      <c r="S31" s="77"/>
      <c r="T31" s="77"/>
      <c r="U31" s="78"/>
    </row>
    <row r="32" spans="1:21" ht="12.75" customHeight="1">
      <c r="A32" s="76"/>
      <c r="B32" s="77"/>
      <c r="C32" s="77"/>
      <c r="D32" s="77"/>
      <c r="E32" s="77"/>
      <c r="F32" s="77"/>
      <c r="G32" s="77"/>
      <c r="H32" s="77"/>
      <c r="I32" s="77"/>
      <c r="J32" s="77"/>
      <c r="K32" s="77"/>
      <c r="L32" s="77"/>
      <c r="M32" s="77"/>
      <c r="N32" s="77"/>
      <c r="O32" s="77"/>
      <c r="P32" s="77"/>
      <c r="Q32" s="77"/>
      <c r="R32" s="77"/>
      <c r="S32" s="77"/>
      <c r="T32" s="77"/>
      <c r="U32" s="78"/>
    </row>
    <row r="33" spans="1:21" ht="12.75" customHeight="1">
      <c r="A33" s="76"/>
      <c r="B33" s="77"/>
      <c r="C33" s="77"/>
      <c r="D33" s="77"/>
      <c r="E33" s="77"/>
      <c r="F33" s="77"/>
      <c r="G33" s="77"/>
      <c r="H33" s="77"/>
      <c r="I33" s="77"/>
      <c r="J33" s="77"/>
      <c r="K33" s="77"/>
      <c r="L33" s="77"/>
      <c r="M33" s="77"/>
      <c r="N33" s="77"/>
      <c r="O33" s="77"/>
      <c r="P33" s="77"/>
      <c r="Q33" s="77"/>
      <c r="R33" s="77"/>
      <c r="S33" s="77"/>
      <c r="T33" s="77"/>
      <c r="U33" s="78"/>
    </row>
    <row r="34" spans="1:21">
      <c r="A34" s="76"/>
      <c r="B34" s="77"/>
      <c r="C34" s="77"/>
      <c r="D34" s="77"/>
      <c r="E34" s="77"/>
      <c r="F34" s="77"/>
      <c r="G34" s="77"/>
      <c r="H34" s="77"/>
      <c r="I34" s="77"/>
      <c r="J34" s="77"/>
      <c r="K34" s="77"/>
      <c r="L34" s="77"/>
      <c r="M34" s="77"/>
      <c r="N34" s="77"/>
      <c r="O34" s="77"/>
      <c r="P34" s="77"/>
      <c r="Q34" s="77"/>
      <c r="R34" s="77"/>
      <c r="S34" s="77"/>
      <c r="T34" s="77"/>
      <c r="U34" s="78"/>
    </row>
    <row r="35" spans="1:21">
      <c r="A35" s="76"/>
      <c r="B35" s="77"/>
      <c r="C35" s="77"/>
      <c r="D35" s="77"/>
      <c r="E35" s="77"/>
      <c r="F35" s="77"/>
      <c r="G35" s="77"/>
      <c r="H35" s="77"/>
      <c r="I35" s="77"/>
      <c r="J35" s="77"/>
      <c r="K35" s="77"/>
      <c r="L35" s="77"/>
      <c r="M35" s="77"/>
      <c r="N35" s="77"/>
      <c r="O35" s="77"/>
      <c r="P35" s="77"/>
      <c r="Q35" s="77"/>
      <c r="R35" s="77"/>
      <c r="S35" s="77"/>
      <c r="T35" s="77"/>
      <c r="U35" s="78"/>
    </row>
    <row r="36" spans="1:21">
      <c r="A36" s="76"/>
      <c r="B36" s="77"/>
      <c r="C36" s="77"/>
      <c r="D36" s="77"/>
      <c r="E36" s="77"/>
      <c r="F36" s="77"/>
      <c r="G36" s="77"/>
      <c r="H36" s="77"/>
      <c r="I36" s="77"/>
      <c r="J36" s="77"/>
      <c r="K36" s="77"/>
      <c r="L36" s="77"/>
      <c r="M36" s="77"/>
      <c r="N36" s="77"/>
      <c r="O36" s="77"/>
      <c r="P36" s="77"/>
      <c r="Q36" s="77"/>
      <c r="R36" s="77"/>
      <c r="S36" s="77"/>
      <c r="T36" s="77"/>
      <c r="U36" s="78"/>
    </row>
    <row r="37" spans="1:21" ht="12.75" customHeight="1">
      <c r="A37" s="76"/>
      <c r="B37" s="77"/>
      <c r="C37" s="77"/>
      <c r="D37" s="77"/>
      <c r="E37" s="77"/>
      <c r="F37" s="77"/>
      <c r="G37" s="77"/>
      <c r="H37" s="77"/>
      <c r="I37" s="77"/>
      <c r="J37" s="77"/>
      <c r="K37" s="77"/>
      <c r="L37" s="77"/>
      <c r="M37" s="77"/>
      <c r="N37" s="77"/>
      <c r="O37" s="77"/>
      <c r="P37" s="77"/>
      <c r="Q37" s="77"/>
      <c r="R37" s="77"/>
      <c r="S37" s="77"/>
      <c r="T37" s="77"/>
      <c r="U37" s="78"/>
    </row>
    <row r="38" spans="1:21">
      <c r="A38" s="76"/>
      <c r="B38" s="77"/>
      <c r="C38" s="77"/>
      <c r="D38" s="77"/>
      <c r="E38" s="77"/>
      <c r="F38" s="77"/>
      <c r="G38" s="77"/>
      <c r="H38" s="77"/>
      <c r="I38" s="77"/>
      <c r="J38" s="77"/>
      <c r="K38" s="77"/>
      <c r="L38" s="77"/>
      <c r="M38" s="77"/>
      <c r="N38" s="77"/>
      <c r="O38" s="77"/>
      <c r="P38" s="77"/>
      <c r="Q38" s="77"/>
      <c r="R38" s="77"/>
      <c r="S38" s="77"/>
      <c r="T38" s="77"/>
      <c r="U38" s="78"/>
    </row>
    <row r="39" spans="1:21">
      <c r="A39" s="76"/>
      <c r="B39" s="77"/>
      <c r="C39" s="77"/>
      <c r="D39" s="77"/>
      <c r="E39" s="77"/>
      <c r="F39" s="77"/>
      <c r="G39" s="77"/>
      <c r="H39" s="77"/>
      <c r="I39" s="77"/>
      <c r="J39" s="77"/>
      <c r="K39" s="77"/>
      <c r="L39" s="77"/>
      <c r="M39" s="77"/>
      <c r="N39" s="77"/>
      <c r="O39" s="77"/>
      <c r="P39" s="77"/>
      <c r="Q39" s="77"/>
      <c r="R39" s="77"/>
      <c r="S39" s="77"/>
      <c r="T39" s="77"/>
      <c r="U39" s="78"/>
    </row>
    <row r="40" spans="1:21">
      <c r="A40" s="76"/>
      <c r="B40" s="77"/>
      <c r="C40" s="77"/>
      <c r="D40" s="77"/>
      <c r="E40" s="77"/>
      <c r="F40" s="77"/>
      <c r="G40" s="77"/>
      <c r="H40" s="77"/>
      <c r="I40" s="77"/>
      <c r="J40" s="77"/>
      <c r="K40" s="77"/>
      <c r="L40" s="77"/>
      <c r="M40" s="77"/>
      <c r="N40" s="77"/>
      <c r="O40" s="77"/>
      <c r="P40" s="77"/>
      <c r="Q40" s="77"/>
      <c r="R40" s="77"/>
      <c r="S40" s="77"/>
      <c r="T40" s="77"/>
      <c r="U40" s="78"/>
    </row>
    <row r="41" spans="1:21" ht="12.75" customHeight="1">
      <c r="A41" s="76"/>
      <c r="B41" s="77"/>
      <c r="C41" s="77"/>
      <c r="D41" s="77"/>
      <c r="E41" s="77"/>
      <c r="F41" s="77"/>
      <c r="G41" s="77"/>
      <c r="H41" s="77"/>
      <c r="I41" s="77"/>
      <c r="J41" s="77"/>
      <c r="K41" s="77"/>
      <c r="L41" s="77"/>
      <c r="M41" s="77"/>
      <c r="N41" s="77"/>
      <c r="O41" s="77"/>
      <c r="P41" s="77"/>
      <c r="Q41" s="77"/>
      <c r="R41" s="77"/>
      <c r="S41" s="77"/>
      <c r="T41" s="77"/>
      <c r="U41" s="78"/>
    </row>
    <row r="42" spans="1:21">
      <c r="A42" s="76"/>
      <c r="B42" s="77"/>
      <c r="C42" s="77"/>
      <c r="D42" s="77"/>
      <c r="E42" s="77"/>
      <c r="F42" s="77"/>
      <c r="G42" s="77"/>
      <c r="H42" s="77"/>
      <c r="I42" s="77"/>
      <c r="J42" s="77"/>
      <c r="K42" s="77"/>
      <c r="L42" s="77"/>
      <c r="M42" s="77"/>
      <c r="N42" s="77"/>
      <c r="O42" s="77"/>
      <c r="P42" s="77"/>
      <c r="Q42" s="77"/>
      <c r="R42" s="77"/>
      <c r="S42" s="77"/>
      <c r="T42" s="77"/>
      <c r="U42" s="78"/>
    </row>
    <row r="43" spans="1:21">
      <c r="A43" s="76"/>
      <c r="B43" s="77"/>
      <c r="C43" s="77"/>
      <c r="D43" s="77"/>
      <c r="E43" s="77"/>
      <c r="F43" s="77"/>
      <c r="G43" s="77"/>
      <c r="H43" s="77"/>
      <c r="I43" s="77"/>
      <c r="J43" s="77"/>
      <c r="K43" s="77"/>
      <c r="L43" s="77"/>
      <c r="M43" s="77"/>
      <c r="N43" s="77"/>
      <c r="O43" s="77"/>
      <c r="P43" s="77"/>
      <c r="Q43" s="77"/>
      <c r="R43" s="77"/>
      <c r="S43" s="77"/>
      <c r="T43" s="77"/>
      <c r="U43" s="78"/>
    </row>
    <row r="44" spans="1:21">
      <c r="A44" s="76"/>
      <c r="B44" s="77"/>
      <c r="C44" s="77"/>
      <c r="D44" s="77"/>
      <c r="E44" s="77"/>
      <c r="F44" s="77"/>
      <c r="G44" s="77"/>
      <c r="H44" s="77"/>
      <c r="I44" s="77"/>
      <c r="J44" s="77"/>
      <c r="K44" s="77"/>
      <c r="L44" s="77"/>
      <c r="M44" s="77"/>
      <c r="N44" s="77"/>
      <c r="O44" s="77"/>
      <c r="P44" s="77"/>
      <c r="Q44" s="77"/>
      <c r="R44" s="77"/>
      <c r="S44" s="77"/>
      <c r="T44" s="77"/>
      <c r="U44" s="78"/>
    </row>
    <row r="45" spans="1:21">
      <c r="A45" s="76"/>
      <c r="B45" s="77"/>
      <c r="C45" s="77"/>
      <c r="D45" s="77"/>
      <c r="E45" s="77"/>
      <c r="F45" s="77"/>
      <c r="G45" s="77"/>
      <c r="H45" s="77"/>
      <c r="I45" s="77"/>
      <c r="J45" s="77"/>
      <c r="K45" s="77"/>
      <c r="L45" s="77"/>
      <c r="M45" s="77"/>
      <c r="N45" s="77"/>
      <c r="O45" s="77"/>
      <c r="P45" s="77"/>
      <c r="Q45" s="77"/>
      <c r="R45" s="77"/>
      <c r="S45" s="77"/>
      <c r="T45" s="77"/>
      <c r="U45" s="78"/>
    </row>
    <row r="46" spans="1:21">
      <c r="A46" s="76"/>
      <c r="B46" s="77"/>
      <c r="C46" s="77"/>
      <c r="D46" s="77"/>
      <c r="E46" s="77"/>
      <c r="F46" s="77"/>
      <c r="G46" s="77"/>
      <c r="H46" s="77"/>
      <c r="I46" s="77"/>
      <c r="J46" s="77"/>
      <c r="K46" s="77"/>
      <c r="L46" s="77"/>
      <c r="M46" s="77"/>
      <c r="N46" s="77"/>
      <c r="O46" s="77"/>
      <c r="P46" s="77"/>
      <c r="Q46" s="77"/>
      <c r="R46" s="77"/>
      <c r="S46" s="77"/>
      <c r="T46" s="77"/>
      <c r="U46" s="78"/>
    </row>
    <row r="47" spans="1:21">
      <c r="A47" s="76"/>
      <c r="B47" s="77"/>
      <c r="C47" s="77"/>
      <c r="D47" s="77"/>
      <c r="E47" s="77"/>
      <c r="F47" s="77"/>
      <c r="G47" s="77"/>
      <c r="H47" s="77"/>
      <c r="I47" s="77"/>
      <c r="J47" s="77"/>
      <c r="K47" s="77"/>
      <c r="L47" s="77"/>
      <c r="M47" s="77"/>
      <c r="N47" s="77"/>
      <c r="O47" s="77"/>
      <c r="P47" s="77"/>
      <c r="Q47" s="77"/>
      <c r="R47" s="77"/>
      <c r="S47" s="77"/>
      <c r="T47" s="77"/>
      <c r="U47" s="78"/>
    </row>
    <row r="48" spans="1:21" ht="12.75" customHeight="1">
      <c r="A48" s="76"/>
      <c r="B48" s="77"/>
      <c r="C48" s="77"/>
      <c r="D48" s="77"/>
      <c r="E48" s="77"/>
      <c r="F48" s="77"/>
      <c r="G48" s="77"/>
      <c r="H48" s="77"/>
      <c r="I48" s="77"/>
      <c r="J48" s="77"/>
      <c r="K48" s="77"/>
      <c r="L48" s="77"/>
      <c r="M48" s="77"/>
      <c r="N48" s="77"/>
      <c r="O48" s="77"/>
      <c r="P48" s="77"/>
      <c r="Q48" s="77"/>
      <c r="R48" s="77"/>
      <c r="S48" s="77"/>
      <c r="T48" s="77"/>
      <c r="U48" s="78"/>
    </row>
    <row r="49" spans="1:23" ht="12.75" customHeight="1">
      <c r="A49" s="76"/>
      <c r="B49" s="77"/>
      <c r="C49" s="77"/>
      <c r="D49" s="77"/>
      <c r="E49" s="77"/>
      <c r="F49" s="77"/>
      <c r="G49" s="77"/>
      <c r="H49" s="77"/>
      <c r="I49" s="77"/>
      <c r="J49" s="77"/>
      <c r="K49" s="77"/>
      <c r="L49" s="77"/>
      <c r="M49" s="77"/>
      <c r="N49" s="77"/>
      <c r="O49" s="77"/>
      <c r="P49" s="77"/>
      <c r="Q49" s="77"/>
      <c r="R49" s="77"/>
      <c r="S49" s="77"/>
      <c r="T49" s="77"/>
      <c r="U49" s="78"/>
    </row>
    <row r="50" spans="1:23">
      <c r="A50" s="76"/>
      <c r="B50" s="77"/>
      <c r="C50" s="77"/>
      <c r="D50" s="77"/>
      <c r="E50" s="77"/>
      <c r="F50" s="77"/>
      <c r="G50" s="77"/>
      <c r="H50" s="77"/>
      <c r="I50" s="77"/>
      <c r="J50" s="77"/>
      <c r="K50" s="77"/>
      <c r="L50" s="77"/>
      <c r="M50" s="77"/>
      <c r="N50" s="77"/>
      <c r="O50" s="77"/>
      <c r="P50" s="77"/>
      <c r="Q50" s="77"/>
      <c r="R50" s="77"/>
      <c r="S50" s="77"/>
      <c r="T50" s="77"/>
      <c r="U50" s="78"/>
    </row>
    <row r="51" spans="1:23">
      <c r="A51" s="76"/>
      <c r="B51" s="77"/>
      <c r="C51" s="77"/>
      <c r="D51" s="77"/>
      <c r="E51" s="77"/>
      <c r="F51" s="77"/>
      <c r="G51" s="77"/>
      <c r="H51" s="77"/>
      <c r="I51" s="77"/>
      <c r="J51" s="77"/>
      <c r="K51" s="77"/>
      <c r="L51" s="77"/>
      <c r="M51" s="77"/>
      <c r="N51" s="77"/>
      <c r="O51" s="77"/>
      <c r="P51" s="77"/>
      <c r="Q51" s="77"/>
      <c r="R51" s="77"/>
      <c r="S51" s="77"/>
      <c r="T51" s="77"/>
      <c r="U51" s="78"/>
    </row>
    <row r="52" spans="1:23">
      <c r="A52" s="76"/>
      <c r="B52" s="77"/>
      <c r="C52" s="77"/>
      <c r="D52" s="77"/>
      <c r="E52" s="77"/>
      <c r="F52" s="77"/>
      <c r="G52" s="77"/>
      <c r="H52" s="77"/>
      <c r="I52" s="77"/>
      <c r="J52" s="77"/>
      <c r="K52" s="77"/>
      <c r="L52" s="77"/>
      <c r="M52" s="77"/>
      <c r="N52" s="77"/>
      <c r="O52" s="77"/>
      <c r="P52" s="77"/>
      <c r="Q52" s="77"/>
      <c r="R52" s="77"/>
      <c r="S52" s="77"/>
      <c r="T52" s="77"/>
      <c r="U52" s="78"/>
      <c r="W52" s="83"/>
    </row>
    <row r="53" spans="1:23" ht="13" thickBot="1">
      <c r="A53" s="76"/>
      <c r="B53" s="142" t="s">
        <v>90</v>
      </c>
      <c r="C53" s="77"/>
      <c r="D53" s="82" t="s">
        <v>91</v>
      </c>
      <c r="E53" s="77"/>
      <c r="F53" s="77"/>
      <c r="G53" s="77"/>
      <c r="H53" s="77"/>
      <c r="I53" s="77"/>
      <c r="J53" s="77"/>
      <c r="K53" s="77"/>
      <c r="L53" s="77"/>
      <c r="M53" s="77"/>
      <c r="N53" s="77"/>
      <c r="O53" s="77"/>
      <c r="P53" s="77"/>
      <c r="Q53" s="77"/>
      <c r="R53" s="77"/>
      <c r="S53" s="77"/>
      <c r="T53" s="77"/>
      <c r="U53" s="78"/>
    </row>
    <row r="54" spans="1:23" ht="21">
      <c r="A54" s="76"/>
      <c r="B54" s="84" t="s">
        <v>92</v>
      </c>
      <c r="C54" s="85" t="s">
        <v>93</v>
      </c>
      <c r="D54" s="86" t="s">
        <v>61</v>
      </c>
      <c r="E54" s="77"/>
      <c r="F54" s="77"/>
      <c r="G54" s="77"/>
      <c r="H54" s="77"/>
      <c r="I54" s="77"/>
      <c r="J54" s="77"/>
      <c r="K54" s="77"/>
      <c r="L54" s="77"/>
      <c r="M54" s="77"/>
      <c r="N54" s="77"/>
      <c r="O54" s="77"/>
      <c r="P54" s="77"/>
      <c r="Q54" s="77"/>
      <c r="R54" s="77"/>
      <c r="S54" s="77"/>
      <c r="T54" s="77"/>
      <c r="U54" s="78"/>
    </row>
    <row r="55" spans="1:23">
      <c r="A55" s="76"/>
      <c r="B55" s="87">
        <v>0.71</v>
      </c>
      <c r="C55" s="88">
        <v>0.80900000000000005</v>
      </c>
      <c r="D55" s="54">
        <f t="shared" ref="D55:D58" si="0">((((B55+0.05))/1.26)-1)*0.25</f>
        <v>-9.9206349206349215E-2</v>
      </c>
      <c r="E55" s="77"/>
      <c r="F55" s="77"/>
      <c r="G55" s="77"/>
      <c r="H55" s="77"/>
      <c r="I55" s="77"/>
      <c r="J55" s="77"/>
      <c r="K55" s="77"/>
      <c r="L55" s="77"/>
      <c r="M55" s="77"/>
      <c r="N55" s="77"/>
      <c r="O55" s="77"/>
      <c r="P55" s="77"/>
      <c r="Q55" s="77"/>
      <c r="R55" s="77"/>
      <c r="S55" s="77"/>
      <c r="T55" s="77"/>
      <c r="U55" s="78"/>
    </row>
    <row r="56" spans="1:23">
      <c r="A56" s="76"/>
      <c r="B56" s="87">
        <v>0.81</v>
      </c>
      <c r="C56" s="88">
        <v>0.90900000000000003</v>
      </c>
      <c r="D56" s="54">
        <f t="shared" si="0"/>
        <v>-7.9365079365079361E-2</v>
      </c>
      <c r="E56" s="77"/>
      <c r="F56" s="77"/>
      <c r="G56" s="77"/>
      <c r="H56" s="77"/>
      <c r="I56" s="77"/>
      <c r="J56" s="77"/>
      <c r="K56" s="77"/>
      <c r="L56" s="77"/>
      <c r="M56" s="77"/>
      <c r="N56" s="77"/>
      <c r="O56" s="77"/>
      <c r="P56" s="77"/>
      <c r="Q56" s="77"/>
      <c r="R56" s="77"/>
      <c r="S56" s="77"/>
      <c r="T56" s="77"/>
      <c r="U56" s="78"/>
    </row>
    <row r="57" spans="1:23">
      <c r="A57" s="76"/>
      <c r="B57" s="89">
        <v>0.91</v>
      </c>
      <c r="C57" s="90">
        <v>1.0089999999999999</v>
      </c>
      <c r="D57" s="54">
        <f t="shared" si="0"/>
        <v>-5.9523809523809507E-2</v>
      </c>
      <c r="E57" s="77"/>
      <c r="F57" s="77"/>
      <c r="G57" s="77"/>
      <c r="H57" s="77"/>
      <c r="I57" s="77"/>
      <c r="J57" s="77"/>
      <c r="K57" s="77"/>
      <c r="L57" s="77"/>
      <c r="M57" s="77"/>
      <c r="N57" s="77"/>
      <c r="O57" s="77"/>
      <c r="P57" s="77"/>
      <c r="Q57" s="77"/>
      <c r="R57" s="77"/>
      <c r="S57" s="77"/>
      <c r="T57" s="77"/>
      <c r="U57" s="78"/>
    </row>
    <row r="58" spans="1:23">
      <c r="A58" s="76"/>
      <c r="B58" s="87">
        <v>1.01</v>
      </c>
      <c r="C58" s="88">
        <v>1.109</v>
      </c>
      <c r="D58" s="54">
        <f t="shared" si="0"/>
        <v>-3.968253968253968E-2</v>
      </c>
      <c r="E58" s="77"/>
      <c r="F58" s="77"/>
      <c r="G58" s="77"/>
      <c r="H58" s="77"/>
      <c r="I58" s="77"/>
      <c r="J58" s="77"/>
      <c r="K58" s="77"/>
      <c r="L58" s="77"/>
      <c r="M58" s="77"/>
      <c r="N58" s="77"/>
      <c r="O58" s="77"/>
      <c r="P58" s="77"/>
      <c r="Q58" s="77"/>
      <c r="R58" s="77"/>
      <c r="S58" s="77"/>
      <c r="T58" s="77"/>
      <c r="U58" s="78"/>
    </row>
    <row r="59" spans="1:23" ht="13" thickBot="1">
      <c r="A59" s="76"/>
      <c r="B59" s="89">
        <v>1.1100000000000001</v>
      </c>
      <c r="C59" s="90">
        <v>1.2090000000000001</v>
      </c>
      <c r="D59" s="54">
        <f>((((B59+0.05))/1.26)-1)*0.25</f>
        <v>-1.9841269841269826E-2</v>
      </c>
      <c r="E59" s="77"/>
      <c r="F59" s="77"/>
      <c r="G59" s="77"/>
      <c r="H59" s="77"/>
      <c r="I59" s="77"/>
      <c r="J59" s="77"/>
      <c r="K59" s="77"/>
      <c r="L59" s="77"/>
      <c r="N59" s="77"/>
      <c r="O59" s="77"/>
      <c r="P59" s="77"/>
      <c r="Q59" s="77"/>
      <c r="R59" s="82" t="s">
        <v>94</v>
      </c>
      <c r="S59" s="77"/>
      <c r="T59" s="77"/>
      <c r="U59" s="78"/>
    </row>
    <row r="60" spans="1:23" ht="34.5" customHeight="1" thickBot="1">
      <c r="A60" s="143" t="s">
        <v>184</v>
      </c>
      <c r="B60" s="91">
        <v>1.21</v>
      </c>
      <c r="C60" s="92">
        <v>1.3089999999999999</v>
      </c>
      <c r="D60" s="93">
        <v>0</v>
      </c>
      <c r="E60" s="77"/>
      <c r="F60" s="77"/>
      <c r="G60" s="77"/>
      <c r="H60" s="77"/>
      <c r="I60" s="418" t="s">
        <v>24</v>
      </c>
      <c r="J60" s="419"/>
      <c r="K60" s="420"/>
      <c r="L60" s="421" t="s">
        <v>25</v>
      </c>
      <c r="M60" s="422"/>
      <c r="N60" s="418" t="s">
        <v>24</v>
      </c>
      <c r="O60" s="419"/>
      <c r="P60" s="420"/>
      <c r="Q60" s="421" t="s">
        <v>25</v>
      </c>
      <c r="R60" s="422"/>
      <c r="S60" s="77"/>
      <c r="T60" s="77"/>
      <c r="U60" s="78"/>
    </row>
    <row r="61" spans="1:23">
      <c r="A61" s="76"/>
      <c r="B61" s="87">
        <v>1.31</v>
      </c>
      <c r="C61" s="88">
        <v>1.409</v>
      </c>
      <c r="D61" s="47">
        <f>((((B61+0.05))/1.26)-1)*0.25</f>
        <v>1.9841269841269882E-2</v>
      </c>
      <c r="E61" s="77"/>
      <c r="F61" s="77"/>
      <c r="G61" s="77"/>
      <c r="H61" s="77"/>
      <c r="I61" s="423" t="s">
        <v>36</v>
      </c>
      <c r="J61" s="424"/>
      <c r="K61" s="425"/>
      <c r="L61" s="426" t="s">
        <v>37</v>
      </c>
      <c r="M61" s="427"/>
      <c r="N61" s="423" t="s">
        <v>290</v>
      </c>
      <c r="O61" s="424"/>
      <c r="P61" s="425"/>
      <c r="Q61" s="426" t="s">
        <v>291</v>
      </c>
      <c r="R61" s="427"/>
      <c r="S61" s="77"/>
      <c r="T61" s="77"/>
      <c r="U61" s="78"/>
    </row>
    <row r="62" spans="1:23">
      <c r="B62" s="87">
        <v>1.41</v>
      </c>
      <c r="C62" s="88">
        <v>1.5089999999999999</v>
      </c>
      <c r="D62" s="47">
        <f>((((B62+0.05))/1.26)-1)*0.25</f>
        <v>3.9682539682539653E-2</v>
      </c>
      <c r="E62" s="77"/>
      <c r="F62" s="77"/>
      <c r="G62" s="77"/>
      <c r="H62" s="77"/>
      <c r="I62" s="423" t="s">
        <v>39</v>
      </c>
      <c r="J62" s="424"/>
      <c r="K62" s="425"/>
      <c r="L62" s="426" t="s">
        <v>40</v>
      </c>
      <c r="M62" s="427"/>
      <c r="N62" s="423" t="s">
        <v>292</v>
      </c>
      <c r="O62" s="424"/>
      <c r="P62" s="425"/>
      <c r="Q62" s="426" t="s">
        <v>293</v>
      </c>
      <c r="R62" s="427"/>
      <c r="S62" s="77"/>
      <c r="T62" s="77"/>
      <c r="U62" s="78"/>
    </row>
    <row r="63" spans="1:23">
      <c r="A63" s="76"/>
      <c r="B63" s="87">
        <v>1.51</v>
      </c>
      <c r="C63" s="88">
        <v>1.609</v>
      </c>
      <c r="D63" s="47">
        <f t="shared" ref="D63:D72" si="1">((((B63+0.05))/1.26)-1)*0.25</f>
        <v>5.9523809523809534E-2</v>
      </c>
      <c r="E63" s="77"/>
      <c r="F63" s="77"/>
      <c r="G63" s="77"/>
      <c r="H63" s="77"/>
      <c r="I63" s="423" t="s">
        <v>185</v>
      </c>
      <c r="J63" s="424"/>
      <c r="K63" s="425"/>
      <c r="L63" s="426" t="s">
        <v>186</v>
      </c>
      <c r="M63" s="427"/>
      <c r="N63" s="423" t="s">
        <v>294</v>
      </c>
      <c r="O63" s="424"/>
      <c r="P63" s="425"/>
      <c r="Q63" s="426" t="s">
        <v>295</v>
      </c>
      <c r="R63" s="427"/>
      <c r="S63" s="77"/>
      <c r="T63" s="77"/>
      <c r="U63" s="78"/>
    </row>
    <row r="64" spans="1:23" ht="12.75" customHeight="1">
      <c r="A64" s="76"/>
      <c r="B64" s="87">
        <v>1.61</v>
      </c>
      <c r="C64" s="88">
        <v>1.7090000000000001</v>
      </c>
      <c r="D64" s="47">
        <f t="shared" si="1"/>
        <v>7.9365079365079416E-2</v>
      </c>
      <c r="E64" s="77"/>
      <c r="F64" s="77"/>
      <c r="G64" s="77"/>
      <c r="H64" s="77"/>
      <c r="I64" s="423" t="s">
        <v>187</v>
      </c>
      <c r="J64" s="424"/>
      <c r="K64" s="425"/>
      <c r="L64" s="426" t="s">
        <v>188</v>
      </c>
      <c r="M64" s="427"/>
      <c r="N64" s="423" t="s">
        <v>296</v>
      </c>
      <c r="O64" s="424"/>
      <c r="P64" s="425"/>
      <c r="Q64" s="426" t="s">
        <v>297</v>
      </c>
      <c r="R64" s="427"/>
      <c r="S64" s="77"/>
      <c r="T64" s="77"/>
      <c r="U64" s="78"/>
    </row>
    <row r="65" spans="1:21">
      <c r="A65" s="76"/>
      <c r="B65" s="87">
        <v>1.71</v>
      </c>
      <c r="C65" s="95">
        <v>1.8089999999999999</v>
      </c>
      <c r="D65" s="47">
        <f t="shared" si="1"/>
        <v>9.9206349206349187E-2</v>
      </c>
      <c r="E65" s="77"/>
      <c r="F65" s="77"/>
      <c r="G65" s="77"/>
      <c r="H65" s="77"/>
      <c r="I65" s="423" t="s">
        <v>189</v>
      </c>
      <c r="J65" s="424"/>
      <c r="K65" s="425"/>
      <c r="L65" s="426" t="s">
        <v>190</v>
      </c>
      <c r="M65" s="427"/>
      <c r="N65" s="423" t="s">
        <v>298</v>
      </c>
      <c r="O65" s="424"/>
      <c r="P65" s="425"/>
      <c r="Q65" s="426" t="s">
        <v>299</v>
      </c>
      <c r="R65" s="427"/>
      <c r="S65" s="77"/>
      <c r="T65" s="77"/>
      <c r="U65" s="78"/>
    </row>
    <row r="66" spans="1:21">
      <c r="A66" s="76"/>
      <c r="B66" s="94">
        <v>1.81</v>
      </c>
      <c r="C66" s="88">
        <v>1.909</v>
      </c>
      <c r="D66" s="47">
        <f t="shared" si="1"/>
        <v>0.11904761904761907</v>
      </c>
      <c r="E66" s="77"/>
      <c r="F66" s="77"/>
      <c r="G66" s="77"/>
      <c r="H66" s="77"/>
      <c r="I66" s="423" t="s">
        <v>191</v>
      </c>
      <c r="J66" s="424"/>
      <c r="K66" s="425"/>
      <c r="L66" s="426" t="s">
        <v>192</v>
      </c>
      <c r="M66" s="427"/>
      <c r="N66" s="423" t="s">
        <v>300</v>
      </c>
      <c r="O66" s="424"/>
      <c r="P66" s="425"/>
      <c r="Q66" s="426" t="s">
        <v>301</v>
      </c>
      <c r="R66" s="427"/>
      <c r="S66" s="77"/>
      <c r="T66" s="77"/>
      <c r="U66" s="78"/>
    </row>
    <row r="67" spans="1:21">
      <c r="A67" s="76"/>
      <c r="B67" s="87">
        <v>1.91</v>
      </c>
      <c r="C67" s="95">
        <v>2.0089999999999999</v>
      </c>
      <c r="D67" s="47">
        <f t="shared" si="1"/>
        <v>0.1388888888888889</v>
      </c>
      <c r="E67" s="77"/>
      <c r="F67" s="77"/>
      <c r="G67" s="77"/>
      <c r="H67" s="77"/>
      <c r="I67" s="423" t="s">
        <v>199</v>
      </c>
      <c r="J67" s="424"/>
      <c r="K67" s="425"/>
      <c r="L67" s="426" t="s">
        <v>200</v>
      </c>
      <c r="M67" s="427"/>
      <c r="N67" s="423" t="s">
        <v>302</v>
      </c>
      <c r="O67" s="424"/>
      <c r="P67" s="425"/>
      <c r="Q67" s="426" t="s">
        <v>303</v>
      </c>
      <c r="R67" s="427"/>
      <c r="S67" s="77"/>
      <c r="T67" s="77"/>
      <c r="U67" s="78"/>
    </row>
    <row r="68" spans="1:21">
      <c r="A68" s="76"/>
      <c r="B68" s="87">
        <v>2.0099999999999998</v>
      </c>
      <c r="C68" s="88">
        <v>2.109</v>
      </c>
      <c r="D68" s="47">
        <f t="shared" si="1"/>
        <v>0.15873015873015867</v>
      </c>
      <c r="E68" s="77"/>
      <c r="F68" s="77"/>
      <c r="G68" s="77"/>
      <c r="H68" s="77"/>
      <c r="I68" s="423" t="s">
        <v>201</v>
      </c>
      <c r="J68" s="424"/>
      <c r="K68" s="425"/>
      <c r="L68" s="426" t="s">
        <v>202</v>
      </c>
      <c r="M68" s="427"/>
      <c r="N68" s="423"/>
      <c r="O68" s="424"/>
      <c r="P68" s="425"/>
      <c r="Q68" s="426"/>
      <c r="R68" s="427"/>
      <c r="S68" s="77"/>
      <c r="T68" s="77"/>
      <c r="U68" s="78"/>
    </row>
    <row r="69" spans="1:21">
      <c r="A69" s="76"/>
      <c r="B69" s="94">
        <v>2.11</v>
      </c>
      <c r="C69" s="95">
        <v>2.2090000000000001</v>
      </c>
      <c r="D69" s="47">
        <f t="shared" si="1"/>
        <v>0.17857142857142849</v>
      </c>
      <c r="E69" s="77"/>
      <c r="F69" s="77"/>
      <c r="G69" s="77"/>
      <c r="H69" s="77"/>
      <c r="I69" s="423" t="s">
        <v>203</v>
      </c>
      <c r="J69" s="424"/>
      <c r="K69" s="425"/>
      <c r="L69" s="426" t="s">
        <v>204</v>
      </c>
      <c r="M69" s="427"/>
      <c r="N69" s="423"/>
      <c r="O69" s="424"/>
      <c r="P69" s="425"/>
      <c r="Q69" s="426"/>
      <c r="R69" s="427"/>
      <c r="S69" s="77"/>
      <c r="T69" s="77"/>
      <c r="U69" s="78"/>
    </row>
    <row r="70" spans="1:21">
      <c r="A70" s="76"/>
      <c r="B70" s="87">
        <v>2.21</v>
      </c>
      <c r="C70" s="88">
        <v>2.3090000000000002</v>
      </c>
      <c r="D70" s="47">
        <f t="shared" si="1"/>
        <v>0.19841269841269837</v>
      </c>
      <c r="E70" s="77"/>
      <c r="F70" s="77"/>
      <c r="G70" s="77"/>
      <c r="H70" s="77"/>
      <c r="I70" s="423" t="s">
        <v>205</v>
      </c>
      <c r="J70" s="424"/>
      <c r="K70" s="425"/>
      <c r="L70" s="426" t="s">
        <v>206</v>
      </c>
      <c r="M70" s="427"/>
      <c r="N70" s="423"/>
      <c r="O70" s="424"/>
      <c r="P70" s="425"/>
      <c r="Q70" s="426"/>
      <c r="R70" s="427"/>
      <c r="S70" s="77"/>
      <c r="T70" s="77"/>
      <c r="U70" s="78"/>
    </row>
    <row r="71" spans="1:21">
      <c r="A71" s="76"/>
      <c r="B71" s="87">
        <v>2.31</v>
      </c>
      <c r="C71" s="95">
        <v>2.4089999999999998</v>
      </c>
      <c r="D71" s="47">
        <f t="shared" si="1"/>
        <v>0.2182539682539682</v>
      </c>
      <c r="E71" s="77"/>
      <c r="F71" s="77"/>
      <c r="G71" s="77"/>
      <c r="H71" s="77"/>
      <c r="I71" s="423" t="s">
        <v>304</v>
      </c>
      <c r="J71" s="424"/>
      <c r="K71" s="425"/>
      <c r="L71" s="426" t="s">
        <v>305</v>
      </c>
      <c r="M71" s="427"/>
      <c r="N71" s="423"/>
      <c r="O71" s="424"/>
      <c r="P71" s="425"/>
      <c r="Q71" s="426"/>
      <c r="R71" s="427"/>
      <c r="S71" s="77"/>
      <c r="T71" s="77"/>
      <c r="U71" s="78"/>
    </row>
    <row r="72" spans="1:21" ht="13" thickBot="1">
      <c r="A72" s="76"/>
      <c r="B72" s="94">
        <v>2.41</v>
      </c>
      <c r="C72" s="88">
        <v>2.5089999999999999</v>
      </c>
      <c r="D72" s="47">
        <f t="shared" si="1"/>
        <v>0.23809523809523808</v>
      </c>
      <c r="E72" s="77"/>
      <c r="F72" s="77"/>
      <c r="G72" s="77"/>
      <c r="H72" s="77"/>
      <c r="I72" s="443" t="s">
        <v>306</v>
      </c>
      <c r="J72" s="444"/>
      <c r="K72" s="445"/>
      <c r="L72" s="446" t="s">
        <v>307</v>
      </c>
      <c r="M72" s="447"/>
      <c r="N72" s="443"/>
      <c r="O72" s="444"/>
      <c r="P72" s="445"/>
      <c r="Q72" s="446"/>
      <c r="R72" s="447"/>
      <c r="S72" s="77"/>
      <c r="T72" s="77"/>
      <c r="U72" s="78"/>
    </row>
    <row r="73" spans="1:21">
      <c r="A73" s="76"/>
      <c r="B73" s="77"/>
      <c r="C73" s="77"/>
      <c r="D73" s="77"/>
      <c r="E73" s="77"/>
      <c r="F73" s="77"/>
      <c r="G73" s="77"/>
      <c r="H73" s="77"/>
      <c r="N73" s="77"/>
      <c r="O73" s="77"/>
      <c r="P73" s="77"/>
      <c r="Q73" s="77"/>
      <c r="R73" s="77"/>
      <c r="S73" s="77"/>
      <c r="T73" s="77"/>
      <c r="U73" s="78"/>
    </row>
    <row r="74" spans="1:21">
      <c r="A74" s="76"/>
      <c r="B74" s="77"/>
      <c r="C74" s="77"/>
      <c r="D74" s="77"/>
      <c r="E74" s="77"/>
      <c r="F74" s="77"/>
      <c r="G74" s="77"/>
      <c r="H74" s="77"/>
      <c r="N74" s="77"/>
      <c r="O74" s="77"/>
      <c r="P74" s="77"/>
      <c r="Q74" s="77"/>
      <c r="R74" s="77"/>
      <c r="S74" s="77"/>
      <c r="T74" s="77"/>
      <c r="U74" s="78"/>
    </row>
    <row r="75" spans="1:21">
      <c r="A75" s="76"/>
      <c r="B75" s="77"/>
      <c r="C75" s="77"/>
      <c r="D75" s="77"/>
      <c r="E75" s="77"/>
      <c r="F75" s="77"/>
      <c r="G75" s="77"/>
      <c r="H75" s="77"/>
      <c r="I75" s="77"/>
      <c r="J75" s="77"/>
      <c r="K75" s="77"/>
      <c r="L75" s="77"/>
      <c r="M75" s="77"/>
      <c r="N75" s="77"/>
      <c r="O75" s="77"/>
      <c r="P75" s="77"/>
      <c r="Q75" s="77"/>
      <c r="R75" s="77"/>
      <c r="S75" s="77"/>
      <c r="T75" s="77"/>
      <c r="U75" s="78"/>
    </row>
    <row r="76" spans="1:21">
      <c r="A76" s="76"/>
      <c r="B76" s="77"/>
      <c r="C76" s="77"/>
      <c r="D76" s="77"/>
      <c r="E76" s="77"/>
      <c r="F76" s="77"/>
      <c r="G76" s="77"/>
      <c r="H76" s="77"/>
      <c r="I76" s="77"/>
      <c r="J76" s="77"/>
      <c r="K76" s="77"/>
      <c r="L76" s="77"/>
      <c r="M76" s="77"/>
      <c r="N76" s="77"/>
      <c r="O76" s="77"/>
      <c r="P76" s="77"/>
      <c r="Q76" s="77"/>
      <c r="R76" s="77"/>
      <c r="S76" s="77"/>
      <c r="T76" s="77"/>
      <c r="U76" s="78"/>
    </row>
    <row r="77" spans="1:21">
      <c r="A77" s="76"/>
      <c r="B77" s="77"/>
      <c r="C77" s="77"/>
      <c r="D77" s="77"/>
      <c r="E77" s="77"/>
      <c r="F77" s="77"/>
      <c r="G77" s="77"/>
      <c r="H77" s="77"/>
      <c r="I77" s="77"/>
      <c r="J77" s="77"/>
      <c r="K77" s="77"/>
      <c r="L77" s="77"/>
      <c r="M77" s="77"/>
      <c r="N77" s="77"/>
      <c r="O77" s="77"/>
      <c r="P77" s="77"/>
      <c r="Q77" s="77"/>
      <c r="R77" s="77"/>
      <c r="S77" s="77"/>
      <c r="T77" s="77"/>
      <c r="U77" s="78"/>
    </row>
    <row r="78" spans="1:21" ht="13" thickBot="1">
      <c r="A78" s="76"/>
      <c r="B78" s="77"/>
      <c r="C78" s="77"/>
      <c r="D78" s="77"/>
      <c r="E78" s="77"/>
      <c r="F78" s="77"/>
      <c r="G78" s="77"/>
      <c r="H78" s="77"/>
      <c r="I78" s="77"/>
      <c r="J78" s="77"/>
      <c r="K78" s="77"/>
      <c r="L78" s="77"/>
      <c r="M78" s="77"/>
      <c r="N78" s="77"/>
      <c r="O78" s="77"/>
      <c r="P78" s="77"/>
      <c r="Q78" s="77"/>
      <c r="R78" s="82" t="s">
        <v>95</v>
      </c>
      <c r="S78" s="77"/>
      <c r="T78" s="77"/>
      <c r="U78" s="78"/>
    </row>
    <row r="79" spans="1:21" ht="18.5">
      <c r="A79" s="76"/>
      <c r="B79" s="96" t="s">
        <v>96</v>
      </c>
      <c r="C79" s="97"/>
      <c r="D79" s="97"/>
      <c r="E79" s="97"/>
      <c r="F79" s="97"/>
      <c r="G79" s="97"/>
      <c r="H79" s="97"/>
      <c r="I79" s="97"/>
      <c r="J79" s="97"/>
      <c r="K79" s="97"/>
      <c r="L79" s="97"/>
      <c r="M79" s="97"/>
      <c r="N79" s="97"/>
      <c r="O79" s="97"/>
      <c r="P79" s="97"/>
      <c r="Q79" s="97"/>
      <c r="R79" s="98"/>
      <c r="S79" s="77"/>
      <c r="T79" s="77"/>
      <c r="U79" s="78"/>
    </row>
    <row r="80" spans="1:21" ht="14.5">
      <c r="A80" s="76"/>
      <c r="B80" s="99" t="s">
        <v>97</v>
      </c>
      <c r="C80" s="100"/>
      <c r="D80" s="100"/>
      <c r="E80" s="100"/>
      <c r="F80" s="100"/>
      <c r="G80" s="100"/>
      <c r="H80" s="100"/>
      <c r="I80" s="100"/>
      <c r="J80" s="100"/>
      <c r="K80" s="100"/>
      <c r="L80" s="100"/>
      <c r="M80" s="100"/>
      <c r="N80" s="100"/>
      <c r="O80" s="100"/>
      <c r="P80" s="100"/>
      <c r="Q80" s="100"/>
      <c r="R80" s="101"/>
      <c r="S80" s="77"/>
      <c r="T80" s="77"/>
      <c r="U80" s="78"/>
    </row>
    <row r="81" spans="1:21" ht="15" thickBot="1">
      <c r="A81" s="76"/>
      <c r="B81" s="102"/>
      <c r="C81" s="100"/>
      <c r="D81" s="100"/>
      <c r="E81" s="100"/>
      <c r="F81" s="100"/>
      <c r="G81" s="100"/>
      <c r="H81" s="100"/>
      <c r="I81" s="100"/>
      <c r="J81" s="100"/>
      <c r="K81" s="100"/>
      <c r="L81" s="100"/>
      <c r="M81" s="100"/>
      <c r="N81" s="100"/>
      <c r="O81" s="100"/>
      <c r="P81" s="100"/>
      <c r="Q81" s="100"/>
      <c r="R81" s="101"/>
      <c r="S81" s="77"/>
      <c r="T81" s="77"/>
      <c r="U81" s="78"/>
    </row>
    <row r="82" spans="1:21" ht="13" thickBot="1">
      <c r="A82" s="76"/>
      <c r="B82" s="103"/>
      <c r="C82" s="104" t="s">
        <v>98</v>
      </c>
      <c r="D82" s="104" t="s">
        <v>99</v>
      </c>
      <c r="E82" s="104" t="s">
        <v>100</v>
      </c>
      <c r="F82" s="104" t="s">
        <v>101</v>
      </c>
      <c r="G82" s="104" t="s">
        <v>102</v>
      </c>
      <c r="H82" s="104" t="s">
        <v>103</v>
      </c>
      <c r="I82" s="104" t="s">
        <v>104</v>
      </c>
      <c r="J82" s="104" t="s">
        <v>105</v>
      </c>
      <c r="K82" s="104" t="s">
        <v>106</v>
      </c>
      <c r="L82" s="104" t="s">
        <v>107</v>
      </c>
      <c r="M82" s="104" t="s">
        <v>108</v>
      </c>
      <c r="N82" s="104" t="s">
        <v>109</v>
      </c>
      <c r="O82" s="104" t="s">
        <v>98</v>
      </c>
      <c r="P82" s="104" t="s">
        <v>99</v>
      </c>
      <c r="Q82" s="104" t="s">
        <v>100</v>
      </c>
      <c r="R82" s="104" t="s">
        <v>101</v>
      </c>
      <c r="S82" s="77"/>
      <c r="T82" s="77"/>
      <c r="U82" s="78"/>
    </row>
    <row r="83" spans="1:21" ht="13" thickBot="1">
      <c r="A83" s="76"/>
      <c r="B83" s="105" t="s">
        <v>110</v>
      </c>
      <c r="C83" s="106"/>
      <c r="D83" s="106"/>
      <c r="E83" s="106"/>
      <c r="F83" s="107"/>
      <c r="G83" s="108"/>
      <c r="H83" s="108"/>
      <c r="I83" s="108"/>
      <c r="J83" s="109"/>
      <c r="K83" s="109"/>
      <c r="L83" s="109"/>
      <c r="M83" s="109"/>
      <c r="N83" s="110"/>
      <c r="O83" s="110"/>
      <c r="P83" s="110"/>
      <c r="Q83" s="110"/>
      <c r="R83" s="111"/>
      <c r="S83" s="77"/>
      <c r="T83" s="77"/>
      <c r="U83" s="78"/>
    </row>
    <row r="84" spans="1:21" ht="13" thickBot="1">
      <c r="A84" s="76"/>
      <c r="B84" s="112" t="s">
        <v>111</v>
      </c>
      <c r="C84" s="109"/>
      <c r="D84" s="109"/>
      <c r="E84" s="109"/>
      <c r="F84" s="113"/>
      <c r="G84" s="114"/>
      <c r="H84" s="114"/>
      <c r="I84" s="115"/>
      <c r="J84" s="116"/>
      <c r="K84" s="116"/>
      <c r="L84" s="116"/>
      <c r="M84" s="109"/>
      <c r="N84" s="109"/>
      <c r="O84" s="109"/>
      <c r="P84" s="109"/>
      <c r="Q84" s="109"/>
      <c r="R84" s="111"/>
      <c r="S84" s="77"/>
      <c r="T84" s="77"/>
      <c r="U84" s="78"/>
    </row>
    <row r="85" spans="1:21" ht="13" thickBot="1">
      <c r="A85" s="76"/>
      <c r="B85" s="112" t="s">
        <v>112</v>
      </c>
      <c r="C85" s="110"/>
      <c r="D85" s="117"/>
      <c r="E85" s="117"/>
      <c r="F85" s="117"/>
      <c r="G85" s="109"/>
      <c r="H85" s="109"/>
      <c r="I85" s="113"/>
      <c r="J85" s="114"/>
      <c r="K85" s="114"/>
      <c r="L85" s="115"/>
      <c r="M85" s="116"/>
      <c r="N85" s="116"/>
      <c r="O85" s="116"/>
      <c r="P85" s="109"/>
      <c r="Q85" s="109"/>
      <c r="R85" s="118"/>
      <c r="S85" s="77"/>
      <c r="T85" s="77"/>
      <c r="U85" s="78"/>
    </row>
    <row r="86" spans="1:21" ht="13" thickBot="1">
      <c r="A86" s="76"/>
      <c r="B86" s="112" t="s">
        <v>113</v>
      </c>
      <c r="C86" s="119"/>
      <c r="D86" s="119"/>
      <c r="E86" s="119"/>
      <c r="F86" s="119"/>
      <c r="G86" s="120"/>
      <c r="H86" s="120"/>
      <c r="I86" s="120"/>
      <c r="J86" s="120"/>
      <c r="K86" s="120"/>
      <c r="L86" s="113"/>
      <c r="M86" s="114"/>
      <c r="N86" s="114"/>
      <c r="O86" s="121"/>
      <c r="P86" s="122"/>
      <c r="Q86" s="122"/>
      <c r="R86" s="122"/>
      <c r="S86" s="77"/>
      <c r="T86" s="77"/>
      <c r="U86" s="78"/>
    </row>
    <row r="87" spans="1:21" ht="15" thickBot="1">
      <c r="A87" s="76"/>
      <c r="B87" s="102"/>
      <c r="C87" s="100"/>
      <c r="D87" s="100"/>
      <c r="E87" s="100"/>
      <c r="F87" s="100"/>
      <c r="G87" s="100"/>
      <c r="H87" s="100"/>
      <c r="I87" s="100"/>
      <c r="J87" s="100"/>
      <c r="K87" s="100"/>
      <c r="L87" s="100"/>
      <c r="M87" s="100"/>
      <c r="N87" s="100"/>
      <c r="O87" s="100"/>
      <c r="P87" s="100"/>
      <c r="Q87" s="100"/>
      <c r="R87" s="101"/>
      <c r="S87" s="77"/>
      <c r="T87" s="77"/>
      <c r="U87" s="78"/>
    </row>
    <row r="88" spans="1:21" ht="15" thickBot="1">
      <c r="A88" s="76"/>
      <c r="B88" s="123"/>
      <c r="C88" s="124" t="s">
        <v>114</v>
      </c>
      <c r="D88" s="100"/>
      <c r="E88" s="100"/>
      <c r="F88" s="100"/>
      <c r="G88" s="100"/>
      <c r="H88" s="100"/>
      <c r="I88" s="100"/>
      <c r="J88" s="100"/>
      <c r="K88" s="100"/>
      <c r="L88" s="100"/>
      <c r="M88" s="100"/>
      <c r="N88" s="100"/>
      <c r="O88" s="100"/>
      <c r="P88" s="100"/>
      <c r="Q88" s="100"/>
      <c r="R88" s="101"/>
      <c r="S88" s="77"/>
      <c r="T88" s="77"/>
      <c r="U88" s="78"/>
    </row>
    <row r="89" spans="1:21" ht="15" thickBot="1">
      <c r="A89" s="76"/>
      <c r="B89" s="125"/>
      <c r="C89" s="124" t="s">
        <v>115</v>
      </c>
      <c r="D89" s="100"/>
      <c r="E89" s="100"/>
      <c r="F89" s="100"/>
      <c r="G89" s="100"/>
      <c r="H89" s="100"/>
      <c r="I89" s="100"/>
      <c r="J89" s="100"/>
      <c r="K89" s="100"/>
      <c r="L89" s="100"/>
      <c r="M89" s="100"/>
      <c r="N89" s="100"/>
      <c r="O89" s="100"/>
      <c r="P89" s="100"/>
      <c r="Q89" s="100"/>
      <c r="R89" s="101"/>
      <c r="S89" s="77"/>
      <c r="T89" s="77"/>
      <c r="U89" s="78"/>
    </row>
    <row r="90" spans="1:21" ht="15" thickBot="1">
      <c r="A90" s="76"/>
      <c r="B90" s="126"/>
      <c r="C90" s="124" t="s">
        <v>116</v>
      </c>
      <c r="D90" s="100"/>
      <c r="E90" s="100"/>
      <c r="F90" s="100"/>
      <c r="G90" s="100"/>
      <c r="H90" s="100"/>
      <c r="I90" s="100"/>
      <c r="J90" s="100"/>
      <c r="K90" s="100"/>
      <c r="L90" s="100"/>
      <c r="M90" s="100"/>
      <c r="N90" s="100"/>
      <c r="O90" s="100"/>
      <c r="P90" s="100"/>
      <c r="Q90" s="100"/>
      <c r="R90" s="101"/>
      <c r="S90" s="77"/>
      <c r="T90" s="77"/>
      <c r="U90" s="78"/>
    </row>
    <row r="91" spans="1:21" ht="14.5">
      <c r="A91" s="76"/>
      <c r="B91" s="102"/>
      <c r="C91" s="100"/>
      <c r="D91" s="100"/>
      <c r="E91" s="100"/>
      <c r="F91" s="100"/>
      <c r="G91" s="100"/>
      <c r="H91" s="100"/>
      <c r="I91" s="100"/>
      <c r="J91" s="100"/>
      <c r="K91" s="100"/>
      <c r="L91" s="100"/>
      <c r="M91" s="100"/>
      <c r="N91" s="100"/>
      <c r="O91" s="100"/>
      <c r="P91" s="100"/>
      <c r="Q91" s="100"/>
      <c r="R91" s="101"/>
      <c r="S91" s="77"/>
      <c r="T91" s="77"/>
      <c r="U91" s="78"/>
    </row>
    <row r="92" spans="1:21" ht="14.5">
      <c r="A92" s="76"/>
      <c r="B92" s="99" t="s">
        <v>193</v>
      </c>
      <c r="C92" s="100"/>
      <c r="D92" s="100"/>
      <c r="E92" s="100"/>
      <c r="F92" s="100"/>
      <c r="G92" s="100"/>
      <c r="H92" s="100"/>
      <c r="I92" s="100"/>
      <c r="J92" s="100"/>
      <c r="K92" s="100"/>
      <c r="L92" s="100"/>
      <c r="M92" s="100"/>
      <c r="N92" s="100"/>
      <c r="O92" s="100"/>
      <c r="P92" s="100"/>
      <c r="Q92" s="100"/>
      <c r="R92" s="101"/>
      <c r="S92" s="77"/>
      <c r="T92" s="77"/>
      <c r="U92" s="78"/>
    </row>
    <row r="93" spans="1:21" ht="14.5">
      <c r="A93" s="76"/>
      <c r="B93" s="102"/>
      <c r="C93" s="100"/>
      <c r="D93" s="100"/>
      <c r="E93" s="100"/>
      <c r="F93" s="100"/>
      <c r="G93" s="100"/>
      <c r="H93" s="100"/>
      <c r="I93" s="100"/>
      <c r="J93" s="100"/>
      <c r="K93" s="100"/>
      <c r="L93" s="100"/>
      <c r="M93" s="100"/>
      <c r="N93" s="100"/>
      <c r="O93" s="100"/>
      <c r="P93" s="100"/>
      <c r="Q93" s="100"/>
      <c r="R93" s="101"/>
      <c r="S93" s="77"/>
      <c r="T93" s="77"/>
      <c r="U93" s="78"/>
    </row>
    <row r="94" spans="1:21" ht="15" thickBot="1">
      <c r="A94" s="76"/>
      <c r="B94" s="127"/>
      <c r="C94" s="128"/>
      <c r="D94" s="128"/>
      <c r="E94" s="128"/>
      <c r="F94" s="128"/>
      <c r="G94" s="128"/>
      <c r="H94" s="128"/>
      <c r="I94" s="128"/>
      <c r="J94" s="128"/>
      <c r="K94" s="128"/>
      <c r="L94" s="128"/>
      <c r="M94" s="128"/>
      <c r="N94" s="128"/>
      <c r="O94" s="128"/>
      <c r="P94" s="128"/>
      <c r="Q94" s="128"/>
      <c r="R94" s="129"/>
      <c r="S94" s="77"/>
      <c r="T94" s="77"/>
      <c r="U94" s="78"/>
    </row>
    <row r="95" spans="1:21">
      <c r="A95" s="144"/>
      <c r="B95" s="145"/>
      <c r="C95" s="145"/>
      <c r="D95" s="145"/>
      <c r="E95" s="145"/>
      <c r="F95" s="145"/>
      <c r="G95" s="145"/>
      <c r="H95" s="145"/>
      <c r="I95" s="145"/>
      <c r="J95" s="145"/>
      <c r="K95" s="145"/>
      <c r="L95" s="145"/>
      <c r="M95" s="145"/>
      <c r="N95" s="145"/>
      <c r="O95" s="145"/>
      <c r="P95" s="145"/>
      <c r="Q95" s="145"/>
      <c r="R95" s="145"/>
      <c r="S95" s="145"/>
      <c r="T95" s="145"/>
      <c r="U95" s="80"/>
    </row>
  </sheetData>
  <mergeCells count="58">
    <mergeCell ref="I72:K72"/>
    <mergeCell ref="L72:M72"/>
    <mergeCell ref="N72:P72"/>
    <mergeCell ref="Q72:R72"/>
    <mergeCell ref="I70:K70"/>
    <mergeCell ref="L70:M70"/>
    <mergeCell ref="N70:P70"/>
    <mergeCell ref="Q70:R70"/>
    <mergeCell ref="I71:K71"/>
    <mergeCell ref="L71:M71"/>
    <mergeCell ref="N71:P71"/>
    <mergeCell ref="Q71:R71"/>
    <mergeCell ref="I68:K68"/>
    <mergeCell ref="L68:M68"/>
    <mergeCell ref="N68:P68"/>
    <mergeCell ref="Q68:R68"/>
    <mergeCell ref="I69:K69"/>
    <mergeCell ref="L69:M69"/>
    <mergeCell ref="N69:P69"/>
    <mergeCell ref="Q69:R69"/>
    <mergeCell ref="I66:K66"/>
    <mergeCell ref="L66:M66"/>
    <mergeCell ref="N66:P66"/>
    <mergeCell ref="Q66:R66"/>
    <mergeCell ref="I67:K67"/>
    <mergeCell ref="L67:M67"/>
    <mergeCell ref="N67:P67"/>
    <mergeCell ref="Q67:R67"/>
    <mergeCell ref="I64:K64"/>
    <mergeCell ref="L64:M64"/>
    <mergeCell ref="N64:P64"/>
    <mergeCell ref="Q64:R64"/>
    <mergeCell ref="I65:K65"/>
    <mergeCell ref="L65:M65"/>
    <mergeCell ref="N65:P65"/>
    <mergeCell ref="Q65:R65"/>
    <mergeCell ref="I63:K63"/>
    <mergeCell ref="L63:M63"/>
    <mergeCell ref="N63:P63"/>
    <mergeCell ref="Q63:R63"/>
    <mergeCell ref="I62:K62"/>
    <mergeCell ref="L62:M62"/>
    <mergeCell ref="N62:P62"/>
    <mergeCell ref="Q62:R62"/>
    <mergeCell ref="B4:G7"/>
    <mergeCell ref="I7:O9"/>
    <mergeCell ref="B8:G10"/>
    <mergeCell ref="I10:O12"/>
    <mergeCell ref="B14:G14"/>
    <mergeCell ref="B11:G13"/>
    <mergeCell ref="I60:K60"/>
    <mergeCell ref="L60:M60"/>
    <mergeCell ref="N60:P60"/>
    <mergeCell ref="Q60:R60"/>
    <mergeCell ref="I61:K61"/>
    <mergeCell ref="L61:M61"/>
    <mergeCell ref="N61:P61"/>
    <mergeCell ref="Q61:R61"/>
  </mergeCells>
  <hyperlinks>
    <hyperlink ref="I6" r:id="rId1" xr:uid="{00000000-0004-0000-0300-000000000000}"/>
  </hyperlinks>
  <pageMargins left="0.47244094488188981" right="0.19685039370078741" top="0.26" bottom="0.19" header="0.15748031496062992" footer="0.15748031496062992"/>
  <pageSetup paperSize="9" scale="44" orientation="landscape" r:id="rId2"/>
  <headerFooter alignWithMargins="0">
    <oddHeader>&amp;R&amp;F</oddHeader>
    <oddFooter>&amp;R&amp;1#&amp;"Calibri"&amp;8&amp;K737373General</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91"/>
  <sheetViews>
    <sheetView zoomScaleNormal="100" workbookViewId="0">
      <pane ySplit="1" topLeftCell="A2" activePane="bottomLeft" state="frozen"/>
      <selection pane="bottomLeft" activeCell="A14" sqref="A14:XFD14"/>
    </sheetView>
  </sheetViews>
  <sheetFormatPr baseColWidth="10" defaultColWidth="9.1796875" defaultRowHeight="12.5"/>
  <cols>
    <col min="1" max="1" width="9.81640625" style="1" customWidth="1"/>
    <col min="2" max="2" width="30.81640625" style="1" customWidth="1"/>
    <col min="3" max="4" width="16.7265625" style="1" customWidth="1"/>
    <col min="5" max="5" width="9.1796875" style="1"/>
    <col min="6" max="6" width="13" style="1" customWidth="1"/>
    <col min="7" max="10" width="9.1796875" style="1"/>
    <col min="11" max="11" width="10.7265625" style="1" customWidth="1"/>
    <col min="12" max="15" width="9.1796875" style="1"/>
    <col min="16" max="16" width="10" style="1" customWidth="1"/>
    <col min="17" max="19" width="9.1796875" style="1"/>
    <col min="20" max="20" width="4.81640625" style="1" customWidth="1"/>
    <col min="21" max="21" width="2.7265625" style="1" customWidth="1"/>
    <col min="22" max="16384" width="9.1796875" style="1"/>
  </cols>
  <sheetData>
    <row r="1" spans="1:21" s="11" customFormat="1" ht="24.75" customHeight="1">
      <c r="A1" s="138" t="s">
        <v>82</v>
      </c>
      <c r="B1" s="139"/>
      <c r="C1" s="139"/>
      <c r="D1" s="139"/>
      <c r="E1" s="139"/>
      <c r="F1" s="139"/>
      <c r="G1" s="139"/>
      <c r="H1" s="139"/>
      <c r="I1" s="139"/>
      <c r="J1" s="139"/>
      <c r="K1" s="139"/>
      <c r="L1" s="139"/>
      <c r="M1" s="139"/>
      <c r="N1" s="139"/>
      <c r="O1" s="139"/>
      <c r="P1" s="139"/>
      <c r="Q1" s="139"/>
      <c r="R1" s="139"/>
      <c r="S1" s="139"/>
      <c r="T1" s="139"/>
      <c r="U1" s="140"/>
    </row>
    <row r="2" spans="1:21">
      <c r="A2" s="76"/>
      <c r="B2" s="77"/>
      <c r="C2" s="77"/>
      <c r="D2" s="77"/>
      <c r="E2" s="77"/>
      <c r="F2" s="77"/>
      <c r="G2" s="77"/>
      <c r="H2" s="77"/>
      <c r="I2" s="77"/>
      <c r="J2" s="77"/>
      <c r="K2" s="77"/>
      <c r="L2" s="77"/>
      <c r="M2" s="77"/>
      <c r="N2" s="77"/>
      <c r="O2" s="77"/>
      <c r="P2" s="77"/>
      <c r="Q2" s="77"/>
      <c r="R2" s="77"/>
      <c r="S2" s="77"/>
      <c r="T2" s="77"/>
      <c r="U2" s="78"/>
    </row>
    <row r="3" spans="1:21" ht="13">
      <c r="A3" s="76"/>
      <c r="B3" s="73" t="s">
        <v>22</v>
      </c>
      <c r="C3" s="74"/>
      <c r="D3" s="74"/>
      <c r="E3" s="74"/>
      <c r="F3" s="74"/>
      <c r="G3" s="75"/>
      <c r="H3" s="77"/>
      <c r="I3" s="73" t="s">
        <v>23</v>
      </c>
      <c r="J3" s="74"/>
      <c r="K3" s="74"/>
      <c r="L3" s="74"/>
      <c r="M3" s="74"/>
      <c r="N3" s="74"/>
      <c r="O3" s="74"/>
      <c r="P3" s="75"/>
      <c r="Q3" s="77"/>
      <c r="R3" s="77"/>
      <c r="S3" s="77"/>
      <c r="T3" s="77"/>
      <c r="U3" s="78"/>
    </row>
    <row r="4" spans="1:21" ht="12.75" customHeight="1">
      <c r="A4" s="76"/>
      <c r="B4" s="428" t="s">
        <v>83</v>
      </c>
      <c r="C4" s="429"/>
      <c r="D4" s="429"/>
      <c r="E4" s="429"/>
      <c r="F4" s="429"/>
      <c r="G4" s="430"/>
      <c r="H4" s="77"/>
      <c r="I4" s="76"/>
      <c r="J4" s="77"/>
      <c r="K4" s="77"/>
      <c r="L4" s="77"/>
      <c r="M4" s="77"/>
      <c r="N4" s="77"/>
      <c r="O4" s="77"/>
      <c r="P4" s="78"/>
      <c r="Q4" s="77"/>
      <c r="R4" s="77"/>
      <c r="S4" s="77"/>
      <c r="T4" s="77"/>
      <c r="U4" s="78"/>
    </row>
    <row r="5" spans="1:21">
      <c r="A5" s="76"/>
      <c r="B5" s="428"/>
      <c r="C5" s="429"/>
      <c r="D5" s="429"/>
      <c r="E5" s="429"/>
      <c r="F5" s="429"/>
      <c r="G5" s="430"/>
      <c r="H5" s="77"/>
      <c r="I5" s="76" t="s">
        <v>84</v>
      </c>
      <c r="J5" s="77"/>
      <c r="K5" s="77"/>
      <c r="L5" s="77"/>
      <c r="M5" s="77"/>
      <c r="N5" s="77"/>
      <c r="O5" s="77"/>
      <c r="P5" s="78"/>
      <c r="Q5" s="77"/>
      <c r="R5" s="77"/>
      <c r="S5" s="77"/>
      <c r="T5" s="77"/>
      <c r="U5" s="78"/>
    </row>
    <row r="6" spans="1:21">
      <c r="A6" s="76"/>
      <c r="B6" s="428"/>
      <c r="C6" s="429"/>
      <c r="D6" s="429"/>
      <c r="E6" s="429"/>
      <c r="F6" s="429"/>
      <c r="G6" s="430"/>
      <c r="H6" s="77"/>
      <c r="I6" s="79" t="s">
        <v>182</v>
      </c>
      <c r="J6" s="77"/>
      <c r="K6" s="77"/>
      <c r="L6" s="77"/>
      <c r="M6" s="77"/>
      <c r="N6" s="77"/>
      <c r="O6" s="77"/>
      <c r="P6" s="78"/>
      <c r="Q6" s="77"/>
      <c r="R6" s="77"/>
      <c r="S6" s="77"/>
      <c r="T6" s="77"/>
      <c r="U6" s="78"/>
    </row>
    <row r="7" spans="1:21">
      <c r="A7" s="76"/>
      <c r="B7" s="428"/>
      <c r="C7" s="429"/>
      <c r="D7" s="429"/>
      <c r="E7" s="429"/>
      <c r="F7" s="429"/>
      <c r="G7" s="430"/>
      <c r="H7" s="77"/>
      <c r="I7" s="431" t="s">
        <v>85</v>
      </c>
      <c r="J7" s="429"/>
      <c r="K7" s="429"/>
      <c r="L7" s="429"/>
      <c r="M7" s="429"/>
      <c r="N7" s="429"/>
      <c r="O7" s="429"/>
      <c r="P7" s="78"/>
      <c r="Q7" s="77"/>
      <c r="R7" s="77"/>
      <c r="S7" s="77"/>
      <c r="T7" s="77"/>
      <c r="U7" s="78"/>
    </row>
    <row r="8" spans="1:21" ht="12.75" customHeight="1">
      <c r="A8" s="76"/>
      <c r="B8" s="428" t="s">
        <v>183</v>
      </c>
      <c r="C8" s="432"/>
      <c r="D8" s="432"/>
      <c r="E8" s="432"/>
      <c r="F8" s="432"/>
      <c r="G8" s="433"/>
      <c r="H8" s="77"/>
      <c r="I8" s="428"/>
      <c r="J8" s="429"/>
      <c r="K8" s="429"/>
      <c r="L8" s="429"/>
      <c r="M8" s="429"/>
      <c r="N8" s="429"/>
      <c r="O8" s="429"/>
      <c r="P8" s="78"/>
      <c r="Q8" s="77"/>
      <c r="R8" s="77"/>
      <c r="S8" s="77"/>
      <c r="T8" s="77"/>
      <c r="U8" s="78"/>
    </row>
    <row r="9" spans="1:21">
      <c r="A9" s="76"/>
      <c r="B9" s="434"/>
      <c r="C9" s="432"/>
      <c r="D9" s="432"/>
      <c r="E9" s="432"/>
      <c r="F9" s="432"/>
      <c r="G9" s="433"/>
      <c r="H9" s="77"/>
      <c r="I9" s="428"/>
      <c r="J9" s="429"/>
      <c r="K9" s="429"/>
      <c r="L9" s="429"/>
      <c r="M9" s="429"/>
      <c r="N9" s="429"/>
      <c r="O9" s="429"/>
      <c r="P9" s="78"/>
      <c r="Q9" s="77"/>
      <c r="R9" s="77"/>
      <c r="S9" s="77"/>
      <c r="T9" s="77"/>
      <c r="U9" s="78"/>
    </row>
    <row r="10" spans="1:21" ht="12.75" customHeight="1">
      <c r="A10" s="76"/>
      <c r="B10" s="434"/>
      <c r="C10" s="432"/>
      <c r="D10" s="432"/>
      <c r="E10" s="432"/>
      <c r="F10" s="432"/>
      <c r="G10" s="433"/>
      <c r="H10" s="77"/>
      <c r="I10" s="435" t="s">
        <v>86</v>
      </c>
      <c r="J10" s="436"/>
      <c r="K10" s="436"/>
      <c r="L10" s="436"/>
      <c r="M10" s="436"/>
      <c r="N10" s="436"/>
      <c r="O10" s="436"/>
      <c r="P10" s="78"/>
      <c r="Q10" s="77"/>
      <c r="R10" s="77"/>
      <c r="S10" s="77"/>
      <c r="T10" s="77"/>
      <c r="U10" s="78"/>
    </row>
    <row r="11" spans="1:21" ht="12.75" customHeight="1">
      <c r="A11" s="76"/>
      <c r="B11" s="428" t="s">
        <v>87</v>
      </c>
      <c r="C11" s="429"/>
      <c r="D11" s="429"/>
      <c r="E11" s="429"/>
      <c r="F11" s="429"/>
      <c r="G11" s="430"/>
      <c r="H11" s="77"/>
      <c r="I11" s="435"/>
      <c r="J11" s="436"/>
      <c r="K11" s="436"/>
      <c r="L11" s="436"/>
      <c r="M11" s="436"/>
      <c r="N11" s="436"/>
      <c r="O11" s="436"/>
      <c r="P11" s="78"/>
      <c r="Q11" s="77"/>
      <c r="R11" s="77"/>
      <c r="S11" s="77"/>
      <c r="T11" s="77"/>
      <c r="U11" s="78"/>
    </row>
    <row r="12" spans="1:21">
      <c r="A12" s="76"/>
      <c r="B12" s="428"/>
      <c r="C12" s="429"/>
      <c r="D12" s="429"/>
      <c r="E12" s="429"/>
      <c r="F12" s="429"/>
      <c r="G12" s="430"/>
      <c r="H12" s="77"/>
      <c r="I12" s="437"/>
      <c r="J12" s="438"/>
      <c r="K12" s="438"/>
      <c r="L12" s="438"/>
      <c r="M12" s="438"/>
      <c r="N12" s="438"/>
      <c r="O12" s="438"/>
      <c r="P12" s="80"/>
      <c r="Q12" s="77"/>
      <c r="R12" s="77"/>
      <c r="S12" s="77"/>
      <c r="T12" s="77"/>
      <c r="U12" s="78"/>
    </row>
    <row r="13" spans="1:21" ht="10.5" customHeight="1">
      <c r="A13" s="76"/>
      <c r="B13" s="428"/>
      <c r="C13" s="429"/>
      <c r="D13" s="429"/>
      <c r="E13" s="429"/>
      <c r="F13" s="429"/>
      <c r="G13" s="430"/>
      <c r="H13" s="77"/>
      <c r="I13" s="238"/>
      <c r="J13" s="238"/>
      <c r="K13" s="238"/>
      <c r="L13" s="238"/>
      <c r="M13" s="238"/>
      <c r="N13" s="238"/>
      <c r="O13" s="238"/>
      <c r="P13" s="77"/>
      <c r="Q13" s="77"/>
      <c r="R13" s="77"/>
      <c r="S13" s="77"/>
      <c r="T13" s="77"/>
      <c r="U13" s="78"/>
    </row>
    <row r="14" spans="1:21" ht="24.75" customHeight="1">
      <c r="A14" s="76"/>
      <c r="B14" s="448" t="s">
        <v>330</v>
      </c>
      <c r="C14" s="449"/>
      <c r="D14" s="449"/>
      <c r="E14" s="449"/>
      <c r="F14" s="449"/>
      <c r="G14" s="450"/>
      <c r="H14" s="77"/>
      <c r="I14" s="77"/>
      <c r="J14" s="77"/>
      <c r="K14" s="77"/>
      <c r="L14" s="77"/>
      <c r="M14" s="77"/>
      <c r="N14" s="77"/>
      <c r="O14" s="77"/>
      <c r="P14" s="77"/>
      <c r="Q14" s="77"/>
      <c r="R14" s="77"/>
      <c r="S14" s="77"/>
      <c r="T14" s="77"/>
      <c r="U14" s="78"/>
    </row>
    <row r="15" spans="1:21">
      <c r="A15" s="76"/>
      <c r="B15" s="81"/>
      <c r="C15" s="81"/>
      <c r="D15" s="81"/>
      <c r="E15" s="81"/>
      <c r="F15" s="81"/>
      <c r="G15" s="81"/>
      <c r="H15" s="77"/>
      <c r="I15" s="77"/>
      <c r="J15" s="77"/>
      <c r="K15" s="77"/>
      <c r="L15" s="77"/>
      <c r="M15" s="77"/>
      <c r="N15" s="77"/>
      <c r="O15" s="77"/>
      <c r="P15" s="77"/>
      <c r="Q15" s="77"/>
      <c r="R15" s="77"/>
      <c r="S15" s="77"/>
      <c r="T15" s="77"/>
      <c r="U15" s="78"/>
    </row>
    <row r="16" spans="1:21">
      <c r="A16" s="76"/>
      <c r="B16" s="81"/>
      <c r="C16" s="81"/>
      <c r="D16" s="81"/>
      <c r="E16" s="81"/>
      <c r="F16" s="81"/>
      <c r="G16" s="81"/>
      <c r="H16" s="82" t="s">
        <v>88</v>
      </c>
      <c r="I16" s="77"/>
      <c r="J16" s="77"/>
      <c r="K16" s="77"/>
      <c r="L16" s="77"/>
      <c r="M16" s="77"/>
      <c r="N16" s="77"/>
      <c r="O16" s="77"/>
      <c r="P16" s="77"/>
      <c r="Q16" s="77"/>
      <c r="R16" s="77"/>
      <c r="S16" s="82" t="s">
        <v>89</v>
      </c>
      <c r="T16" s="77"/>
      <c r="U16" s="78"/>
    </row>
    <row r="17" spans="1:21" ht="12.75" customHeight="1">
      <c r="A17" s="76"/>
      <c r="B17" s="77"/>
      <c r="C17" s="77"/>
      <c r="D17" s="77"/>
      <c r="E17" s="77"/>
      <c r="F17" s="77"/>
      <c r="G17" s="77"/>
      <c r="H17" s="77"/>
      <c r="I17" s="77"/>
      <c r="J17" s="77"/>
      <c r="K17" s="77"/>
      <c r="L17" s="77"/>
      <c r="M17" s="77"/>
      <c r="N17" s="77"/>
      <c r="O17" s="77"/>
      <c r="P17" s="77"/>
      <c r="Q17" s="77"/>
      <c r="R17" s="77"/>
      <c r="S17" s="77"/>
      <c r="T17" s="77"/>
      <c r="U17" s="78"/>
    </row>
    <row r="18" spans="1:21" ht="25.5" customHeight="1">
      <c r="A18" s="76"/>
      <c r="B18" s="77"/>
      <c r="C18" s="77"/>
      <c r="D18" s="77"/>
      <c r="E18" s="77"/>
      <c r="F18" s="77"/>
      <c r="G18" s="77"/>
      <c r="H18" s="77"/>
      <c r="I18" s="77"/>
      <c r="J18" s="213"/>
      <c r="K18" s="213"/>
      <c r="L18" s="77"/>
      <c r="M18" s="77"/>
      <c r="N18" s="77"/>
      <c r="O18" s="77"/>
      <c r="P18" s="77"/>
      <c r="Q18" s="77"/>
      <c r="R18" s="77"/>
      <c r="S18" s="77"/>
      <c r="T18" s="77"/>
      <c r="U18" s="78"/>
    </row>
    <row r="19" spans="1:21">
      <c r="A19" s="76"/>
      <c r="B19" s="77"/>
      <c r="C19" s="77"/>
      <c r="D19" s="77"/>
      <c r="E19" s="77"/>
      <c r="F19" s="77"/>
      <c r="G19" s="77"/>
      <c r="H19" s="77"/>
      <c r="I19" s="213"/>
      <c r="J19" s="213"/>
      <c r="K19" s="213"/>
      <c r="L19" s="77"/>
      <c r="M19" s="77"/>
      <c r="N19" s="77"/>
      <c r="O19" s="77"/>
      <c r="P19" s="77"/>
      <c r="Q19" s="77"/>
      <c r="R19" s="77"/>
      <c r="S19" s="77"/>
      <c r="T19" s="77"/>
      <c r="U19" s="78"/>
    </row>
    <row r="20" spans="1:21">
      <c r="A20" s="76"/>
      <c r="B20" s="77"/>
      <c r="C20" s="77"/>
      <c r="D20" s="77"/>
      <c r="E20" s="77"/>
      <c r="F20" s="77"/>
      <c r="G20" s="77"/>
      <c r="H20" s="77"/>
      <c r="I20" s="77"/>
      <c r="J20" s="77"/>
      <c r="K20" s="77"/>
      <c r="L20" s="213"/>
      <c r="M20" s="213"/>
      <c r="N20" s="213"/>
      <c r="O20" s="213"/>
      <c r="P20" s="77"/>
      <c r="Q20" s="77"/>
      <c r="R20" s="77"/>
      <c r="S20" s="77"/>
      <c r="T20" s="77"/>
      <c r="U20" s="78"/>
    </row>
    <row r="21" spans="1:21">
      <c r="A21" s="76"/>
      <c r="B21" s="77"/>
      <c r="C21" s="77"/>
      <c r="D21" s="77"/>
      <c r="E21" s="77"/>
      <c r="F21" s="77"/>
      <c r="G21" s="77"/>
      <c r="H21" s="77"/>
      <c r="I21" s="77"/>
      <c r="J21" s="77"/>
      <c r="K21" s="77"/>
      <c r="L21" s="77"/>
      <c r="M21" s="77"/>
      <c r="N21" s="77"/>
      <c r="O21" s="77"/>
      <c r="P21" s="77"/>
      <c r="Q21" s="77"/>
      <c r="R21" s="77"/>
      <c r="S21" s="77"/>
      <c r="T21" s="77"/>
      <c r="U21" s="78"/>
    </row>
    <row r="22" spans="1:21">
      <c r="A22" s="76"/>
      <c r="B22" s="77"/>
      <c r="C22" s="77"/>
      <c r="D22" s="77"/>
      <c r="E22" s="77"/>
      <c r="F22" s="77"/>
      <c r="G22" s="77"/>
      <c r="H22" s="77"/>
      <c r="I22" s="77"/>
      <c r="J22" s="77"/>
      <c r="K22" s="77"/>
      <c r="L22" s="77"/>
      <c r="M22" s="77"/>
      <c r="N22" s="77"/>
      <c r="O22" s="77"/>
      <c r="P22" s="77"/>
      <c r="Q22" s="77"/>
      <c r="R22" s="77"/>
      <c r="S22" s="77"/>
      <c r="T22" s="77"/>
      <c r="U22" s="78"/>
    </row>
    <row r="23" spans="1:21">
      <c r="A23" s="76"/>
      <c r="B23" s="77"/>
      <c r="C23" s="77"/>
      <c r="D23" s="77"/>
      <c r="E23" s="77"/>
      <c r="F23" s="77"/>
      <c r="G23" s="77"/>
      <c r="H23" s="77"/>
      <c r="I23" s="77"/>
      <c r="J23" s="77"/>
      <c r="K23" s="77"/>
      <c r="L23" s="77"/>
      <c r="M23" s="77"/>
      <c r="N23" s="77"/>
      <c r="O23" s="77"/>
      <c r="P23" s="77"/>
      <c r="Q23" s="77"/>
      <c r="R23" s="77"/>
      <c r="S23" s="77"/>
      <c r="T23" s="77"/>
      <c r="U23" s="78"/>
    </row>
    <row r="24" spans="1:21">
      <c r="A24" s="76"/>
      <c r="B24" s="77"/>
      <c r="C24" s="77"/>
      <c r="D24" s="77"/>
      <c r="E24" s="77"/>
      <c r="F24" s="77"/>
      <c r="G24" s="77"/>
      <c r="H24" s="77"/>
      <c r="I24" s="77"/>
      <c r="J24" s="77"/>
      <c r="K24" s="77"/>
      <c r="L24" s="77"/>
      <c r="M24" s="77"/>
      <c r="N24" s="77"/>
      <c r="O24" s="77"/>
      <c r="P24" s="77"/>
      <c r="Q24" s="77"/>
      <c r="R24" s="77"/>
      <c r="S24" s="77"/>
      <c r="T24" s="77"/>
      <c r="U24" s="78"/>
    </row>
    <row r="25" spans="1:21" ht="30" customHeight="1">
      <c r="A25" s="76"/>
      <c r="B25" s="77"/>
      <c r="C25" s="77"/>
      <c r="D25" s="77"/>
      <c r="E25" s="77"/>
      <c r="F25" s="77"/>
      <c r="G25" s="77"/>
      <c r="H25" s="77"/>
      <c r="I25" s="77"/>
      <c r="J25" s="77"/>
      <c r="K25" s="77"/>
      <c r="L25" s="77"/>
      <c r="M25" s="77"/>
      <c r="N25" s="77"/>
      <c r="O25" s="77"/>
      <c r="P25" s="77"/>
      <c r="Q25" s="77"/>
      <c r="R25" s="77"/>
      <c r="S25" s="77"/>
      <c r="T25" s="77"/>
      <c r="U25" s="78"/>
    </row>
    <row r="26" spans="1:21" ht="12.75" customHeight="1">
      <c r="A26" s="76"/>
      <c r="B26" s="77"/>
      <c r="C26" s="77"/>
      <c r="D26" s="77"/>
      <c r="E26" s="77"/>
      <c r="F26" s="77"/>
      <c r="G26" s="77"/>
      <c r="H26" s="77"/>
      <c r="I26" s="77"/>
      <c r="J26" s="77"/>
      <c r="K26" s="77"/>
      <c r="L26" s="77"/>
      <c r="M26" s="77"/>
      <c r="N26" s="77"/>
      <c r="O26" s="77"/>
      <c r="P26" s="77"/>
      <c r="Q26" s="77"/>
      <c r="R26" s="77"/>
      <c r="S26" s="77"/>
      <c r="T26" s="77"/>
      <c r="U26" s="78"/>
    </row>
    <row r="27" spans="1:21" ht="12.75" customHeight="1">
      <c r="A27" s="76"/>
      <c r="B27" s="77"/>
      <c r="C27" s="77"/>
      <c r="D27" s="77"/>
      <c r="E27" s="77"/>
      <c r="F27" s="77"/>
      <c r="G27" s="77"/>
      <c r="H27" s="77"/>
      <c r="I27" s="77"/>
      <c r="J27" s="77"/>
      <c r="K27" s="77"/>
      <c r="L27" s="77"/>
      <c r="M27" s="77"/>
      <c r="N27" s="77"/>
      <c r="O27" s="77"/>
      <c r="P27" s="77"/>
      <c r="Q27" s="77"/>
      <c r="R27" s="77"/>
      <c r="S27" s="77"/>
      <c r="T27" s="77"/>
      <c r="U27" s="78"/>
    </row>
    <row r="28" spans="1:21">
      <c r="A28" s="76"/>
      <c r="B28" s="77"/>
      <c r="C28" s="77"/>
      <c r="D28" s="77"/>
      <c r="E28" s="77"/>
      <c r="F28" s="77"/>
      <c r="G28" s="77"/>
      <c r="H28" s="77"/>
      <c r="I28" s="77"/>
      <c r="J28" s="77"/>
      <c r="K28" s="77"/>
      <c r="L28" s="77"/>
      <c r="M28" s="77"/>
      <c r="N28" s="77"/>
      <c r="O28" s="77"/>
      <c r="P28" s="77"/>
      <c r="Q28" s="77"/>
      <c r="R28" s="77"/>
      <c r="S28" s="77"/>
      <c r="T28" s="77"/>
      <c r="U28" s="78"/>
    </row>
    <row r="29" spans="1:21">
      <c r="A29" s="76"/>
      <c r="B29" s="77"/>
      <c r="C29" s="77"/>
      <c r="D29" s="77"/>
      <c r="E29" s="77"/>
      <c r="F29" s="77"/>
      <c r="G29" s="77"/>
      <c r="H29" s="77"/>
      <c r="I29" s="77"/>
      <c r="J29" s="77"/>
      <c r="K29" s="77"/>
      <c r="L29" s="77"/>
      <c r="M29" s="77"/>
      <c r="N29" s="77"/>
      <c r="O29" s="77"/>
      <c r="P29" s="77"/>
      <c r="Q29" s="77"/>
      <c r="R29" s="77"/>
      <c r="S29" s="77"/>
      <c r="T29" s="77"/>
      <c r="U29" s="78"/>
    </row>
    <row r="30" spans="1:21">
      <c r="A30" s="76"/>
      <c r="B30" s="77"/>
      <c r="C30" s="77"/>
      <c r="D30" s="77"/>
      <c r="E30" s="141"/>
      <c r="F30" s="141"/>
      <c r="G30" s="77"/>
      <c r="H30" s="77"/>
      <c r="I30" s="77"/>
      <c r="J30" s="77"/>
      <c r="K30" s="77"/>
      <c r="L30" s="77"/>
      <c r="M30" s="77"/>
      <c r="N30" s="77"/>
      <c r="O30" s="77"/>
      <c r="P30" s="77"/>
      <c r="Q30" s="77"/>
      <c r="R30" s="77"/>
      <c r="S30" s="77"/>
      <c r="T30" s="77"/>
      <c r="U30" s="78"/>
    </row>
    <row r="31" spans="1:21">
      <c r="A31" s="76"/>
      <c r="B31" s="77"/>
      <c r="C31" s="77"/>
      <c r="D31" s="77"/>
      <c r="E31" s="77"/>
      <c r="F31" s="77"/>
      <c r="G31" s="77"/>
      <c r="H31" s="77"/>
      <c r="I31" s="77"/>
      <c r="J31" s="77"/>
      <c r="K31" s="77"/>
      <c r="L31" s="77"/>
      <c r="M31" s="77"/>
      <c r="N31" s="77"/>
      <c r="O31" s="77"/>
      <c r="P31" s="77"/>
      <c r="Q31" s="77"/>
      <c r="R31" s="77"/>
      <c r="S31" s="77"/>
      <c r="T31" s="77"/>
      <c r="U31" s="78"/>
    </row>
    <row r="32" spans="1:21" ht="12.75" customHeight="1">
      <c r="A32" s="76"/>
      <c r="B32" s="77"/>
      <c r="C32" s="77"/>
      <c r="D32" s="77"/>
      <c r="E32" s="77"/>
      <c r="F32" s="77"/>
      <c r="G32" s="77"/>
      <c r="H32" s="77"/>
      <c r="I32" s="77"/>
      <c r="J32" s="77"/>
      <c r="K32" s="77"/>
      <c r="L32" s="77"/>
      <c r="M32" s="77"/>
      <c r="N32" s="77"/>
      <c r="O32" s="77"/>
      <c r="P32" s="77"/>
      <c r="Q32" s="77"/>
      <c r="R32" s="77"/>
      <c r="S32" s="77"/>
      <c r="T32" s="77"/>
      <c r="U32" s="78"/>
    </row>
    <row r="33" spans="1:21" ht="12.75" customHeight="1">
      <c r="A33" s="76"/>
      <c r="B33" s="77"/>
      <c r="C33" s="77"/>
      <c r="D33" s="77"/>
      <c r="E33" s="77"/>
      <c r="F33" s="77"/>
      <c r="G33" s="77"/>
      <c r="H33" s="77"/>
      <c r="I33" s="77"/>
      <c r="J33" s="77"/>
      <c r="K33" s="77"/>
      <c r="L33" s="77"/>
      <c r="M33" s="77"/>
      <c r="N33" s="77"/>
      <c r="O33" s="77"/>
      <c r="P33" s="77"/>
      <c r="Q33" s="77"/>
      <c r="R33" s="77"/>
      <c r="S33" s="77"/>
      <c r="T33" s="77"/>
      <c r="U33" s="78"/>
    </row>
    <row r="34" spans="1:21">
      <c r="A34" s="76"/>
      <c r="B34" s="77"/>
      <c r="C34" s="77"/>
      <c r="D34" s="77"/>
      <c r="E34" s="77"/>
      <c r="F34" s="77"/>
      <c r="G34" s="77"/>
      <c r="H34" s="77"/>
      <c r="I34" s="77"/>
      <c r="J34" s="77"/>
      <c r="K34" s="77"/>
      <c r="L34" s="77"/>
      <c r="M34" s="77"/>
      <c r="N34" s="77"/>
      <c r="O34" s="77"/>
      <c r="P34" s="77"/>
      <c r="Q34" s="77"/>
      <c r="R34" s="77"/>
      <c r="S34" s="77"/>
      <c r="T34" s="77"/>
      <c r="U34" s="78"/>
    </row>
    <row r="35" spans="1:21">
      <c r="A35" s="76"/>
      <c r="B35" s="77"/>
      <c r="C35" s="77"/>
      <c r="D35" s="77"/>
      <c r="E35" s="77"/>
      <c r="F35" s="77"/>
      <c r="G35" s="77"/>
      <c r="H35" s="77"/>
      <c r="I35" s="77"/>
      <c r="J35" s="77"/>
      <c r="K35" s="77"/>
      <c r="L35" s="77"/>
      <c r="M35" s="77"/>
      <c r="N35" s="77"/>
      <c r="O35" s="77"/>
      <c r="P35" s="77"/>
      <c r="Q35" s="77"/>
      <c r="R35" s="77"/>
      <c r="S35" s="77"/>
      <c r="T35" s="77"/>
      <c r="U35" s="78"/>
    </row>
    <row r="36" spans="1:21">
      <c r="A36" s="76"/>
      <c r="B36" s="77"/>
      <c r="C36" s="77"/>
      <c r="D36" s="77"/>
      <c r="E36" s="77"/>
      <c r="F36" s="77"/>
      <c r="G36" s="77"/>
      <c r="H36" s="77"/>
      <c r="I36" s="77"/>
      <c r="J36" s="77"/>
      <c r="K36" s="77"/>
      <c r="L36" s="77"/>
      <c r="M36" s="77"/>
      <c r="N36" s="77"/>
      <c r="O36" s="77"/>
      <c r="P36" s="77"/>
      <c r="Q36" s="77"/>
      <c r="R36" s="77"/>
      <c r="S36" s="77"/>
      <c r="T36" s="77"/>
      <c r="U36" s="78"/>
    </row>
    <row r="37" spans="1:21" ht="12.75" customHeight="1">
      <c r="A37" s="76"/>
      <c r="B37" s="77"/>
      <c r="C37" s="77"/>
      <c r="D37" s="77"/>
      <c r="E37" s="77"/>
      <c r="F37" s="77"/>
      <c r="G37" s="77"/>
      <c r="H37" s="77"/>
      <c r="I37" s="77"/>
      <c r="J37" s="77"/>
      <c r="K37" s="77"/>
      <c r="L37" s="77"/>
      <c r="M37" s="77"/>
      <c r="N37" s="77"/>
      <c r="O37" s="77"/>
      <c r="P37" s="77"/>
      <c r="Q37" s="77"/>
      <c r="R37" s="77"/>
      <c r="S37" s="77"/>
      <c r="T37" s="77"/>
      <c r="U37" s="78"/>
    </row>
    <row r="38" spans="1:21">
      <c r="A38" s="76"/>
      <c r="B38" s="77"/>
      <c r="C38" s="77"/>
      <c r="D38" s="77"/>
      <c r="E38" s="77"/>
      <c r="F38" s="77"/>
      <c r="G38" s="77"/>
      <c r="H38" s="77"/>
      <c r="I38" s="77"/>
      <c r="J38" s="77"/>
      <c r="K38" s="77"/>
      <c r="L38" s="77"/>
      <c r="M38" s="77"/>
      <c r="N38" s="77"/>
      <c r="O38" s="77"/>
      <c r="P38" s="77"/>
      <c r="Q38" s="77"/>
      <c r="R38" s="77"/>
      <c r="S38" s="77"/>
      <c r="T38" s="77"/>
      <c r="U38" s="78"/>
    </row>
    <row r="39" spans="1:21">
      <c r="A39" s="76"/>
      <c r="B39" s="77"/>
      <c r="C39" s="77"/>
      <c r="D39" s="77"/>
      <c r="E39" s="77"/>
      <c r="F39" s="77"/>
      <c r="G39" s="77"/>
      <c r="H39" s="77"/>
      <c r="I39" s="77"/>
      <c r="J39" s="77"/>
      <c r="K39" s="77"/>
      <c r="L39" s="77"/>
      <c r="M39" s="77"/>
      <c r="N39" s="77"/>
      <c r="O39" s="77"/>
      <c r="P39" s="77"/>
      <c r="Q39" s="77"/>
      <c r="R39" s="77"/>
      <c r="S39" s="77"/>
      <c r="T39" s="77"/>
      <c r="U39" s="78"/>
    </row>
    <row r="40" spans="1:21">
      <c r="A40" s="76"/>
      <c r="B40" s="77"/>
      <c r="C40" s="77"/>
      <c r="D40" s="77"/>
      <c r="E40" s="77"/>
      <c r="F40" s="77"/>
      <c r="G40" s="77"/>
      <c r="H40" s="77"/>
      <c r="I40" s="77"/>
      <c r="J40" s="77"/>
      <c r="K40" s="77"/>
      <c r="L40" s="77"/>
      <c r="M40" s="77"/>
      <c r="N40" s="77"/>
      <c r="O40" s="77"/>
      <c r="P40" s="77"/>
      <c r="Q40" s="77"/>
      <c r="R40" s="77"/>
      <c r="S40" s="77"/>
      <c r="T40" s="77"/>
      <c r="U40" s="78"/>
    </row>
    <row r="41" spans="1:21" ht="12.75" customHeight="1">
      <c r="A41" s="76"/>
      <c r="B41" s="77"/>
      <c r="C41" s="77"/>
      <c r="D41" s="77"/>
      <c r="E41" s="77"/>
      <c r="F41" s="77"/>
      <c r="G41" s="77"/>
      <c r="H41" s="77"/>
      <c r="I41" s="77"/>
      <c r="J41" s="77"/>
      <c r="K41" s="77"/>
      <c r="L41" s="77"/>
      <c r="M41" s="77"/>
      <c r="N41" s="77"/>
      <c r="O41" s="77"/>
      <c r="P41" s="77"/>
      <c r="Q41" s="77"/>
      <c r="R41" s="77"/>
      <c r="S41" s="77"/>
      <c r="T41" s="77"/>
      <c r="U41" s="78"/>
    </row>
    <row r="42" spans="1:21">
      <c r="A42" s="76"/>
      <c r="B42" s="77"/>
      <c r="C42" s="77"/>
      <c r="D42" s="77"/>
      <c r="E42" s="77"/>
      <c r="F42" s="77"/>
      <c r="G42" s="77"/>
      <c r="H42" s="77"/>
      <c r="I42" s="77"/>
      <c r="J42" s="77"/>
      <c r="K42" s="77"/>
      <c r="L42" s="77"/>
      <c r="M42" s="77"/>
      <c r="N42" s="77"/>
      <c r="O42" s="77"/>
      <c r="P42" s="77"/>
      <c r="Q42" s="77"/>
      <c r="R42" s="77"/>
      <c r="S42" s="77"/>
      <c r="T42" s="77"/>
      <c r="U42" s="78"/>
    </row>
    <row r="43" spans="1:21">
      <c r="A43" s="76"/>
      <c r="B43" s="77"/>
      <c r="C43" s="77"/>
      <c r="D43" s="77"/>
      <c r="E43" s="77"/>
      <c r="F43" s="77"/>
      <c r="G43" s="77"/>
      <c r="H43" s="77"/>
      <c r="I43" s="77"/>
      <c r="J43" s="77"/>
      <c r="K43" s="77"/>
      <c r="L43" s="77"/>
      <c r="M43" s="77"/>
      <c r="N43" s="77"/>
      <c r="O43" s="77"/>
      <c r="P43" s="77"/>
      <c r="Q43" s="77"/>
      <c r="R43" s="77"/>
      <c r="S43" s="77"/>
      <c r="T43" s="77"/>
      <c r="U43" s="78"/>
    </row>
    <row r="44" spans="1:21">
      <c r="A44" s="76"/>
      <c r="B44" s="77"/>
      <c r="C44" s="77"/>
      <c r="D44" s="77"/>
      <c r="E44" s="77"/>
      <c r="F44" s="77"/>
      <c r="G44" s="77"/>
      <c r="H44" s="77"/>
      <c r="I44" s="77"/>
      <c r="J44" s="77"/>
      <c r="K44" s="77"/>
      <c r="L44" s="77"/>
      <c r="M44" s="77"/>
      <c r="N44" s="77"/>
      <c r="O44" s="77"/>
      <c r="P44" s="77"/>
      <c r="Q44" s="77"/>
      <c r="R44" s="77"/>
      <c r="S44" s="77"/>
      <c r="T44" s="77"/>
      <c r="U44" s="78"/>
    </row>
    <row r="45" spans="1:21">
      <c r="A45" s="76"/>
      <c r="B45" s="77"/>
      <c r="C45" s="77"/>
      <c r="D45" s="77"/>
      <c r="E45" s="77"/>
      <c r="F45" s="77"/>
      <c r="G45" s="77"/>
      <c r="H45" s="77"/>
      <c r="I45" s="77"/>
      <c r="J45" s="77"/>
      <c r="K45" s="77"/>
      <c r="L45" s="77"/>
      <c r="M45" s="77"/>
      <c r="N45" s="77"/>
      <c r="O45" s="77"/>
      <c r="P45" s="77"/>
      <c r="Q45" s="77"/>
      <c r="R45" s="77"/>
      <c r="S45" s="77"/>
      <c r="T45" s="77"/>
      <c r="U45" s="78"/>
    </row>
    <row r="46" spans="1:21">
      <c r="A46" s="76"/>
      <c r="B46" s="77"/>
      <c r="C46" s="77"/>
      <c r="D46" s="77"/>
      <c r="E46" s="77"/>
      <c r="F46" s="77"/>
      <c r="G46" s="77"/>
      <c r="H46" s="77"/>
      <c r="I46" s="77"/>
      <c r="J46" s="77"/>
      <c r="K46" s="77"/>
      <c r="L46" s="77"/>
      <c r="M46" s="77"/>
      <c r="N46" s="77"/>
      <c r="O46" s="77"/>
      <c r="P46" s="77"/>
      <c r="Q46" s="77"/>
      <c r="R46" s="77"/>
      <c r="S46" s="77"/>
      <c r="T46" s="77"/>
      <c r="U46" s="78"/>
    </row>
    <row r="47" spans="1:21">
      <c r="A47" s="76"/>
      <c r="B47" s="77"/>
      <c r="C47" s="77"/>
      <c r="D47" s="77"/>
      <c r="E47" s="77"/>
      <c r="F47" s="77"/>
      <c r="G47" s="77"/>
      <c r="H47" s="77"/>
      <c r="I47" s="77"/>
      <c r="J47" s="77"/>
      <c r="K47" s="77"/>
      <c r="L47" s="77"/>
      <c r="M47" s="77"/>
      <c r="N47" s="77"/>
      <c r="O47" s="77"/>
      <c r="P47" s="77"/>
      <c r="Q47" s="77"/>
      <c r="R47" s="77"/>
      <c r="S47" s="77"/>
      <c r="T47" s="77"/>
      <c r="U47" s="78"/>
    </row>
    <row r="48" spans="1:21" ht="12.75" customHeight="1">
      <c r="A48" s="76"/>
      <c r="B48" s="77"/>
      <c r="C48" s="77"/>
      <c r="D48" s="77"/>
      <c r="E48" s="77"/>
      <c r="F48" s="77"/>
      <c r="G48" s="77"/>
      <c r="H48" s="77"/>
      <c r="I48" s="77"/>
      <c r="J48" s="77"/>
      <c r="K48" s="77"/>
      <c r="L48" s="77"/>
      <c r="M48" s="77"/>
      <c r="N48" s="77"/>
      <c r="O48" s="77"/>
      <c r="P48" s="77"/>
      <c r="Q48" s="77"/>
      <c r="R48" s="77"/>
      <c r="S48" s="77"/>
      <c r="T48" s="77"/>
      <c r="U48" s="78"/>
    </row>
    <row r="49" spans="1:23" ht="12.75" customHeight="1">
      <c r="A49" s="76"/>
      <c r="B49" s="77"/>
      <c r="C49" s="77"/>
      <c r="D49" s="77"/>
      <c r="E49" s="77"/>
      <c r="F49" s="77"/>
      <c r="G49" s="77"/>
      <c r="H49" s="77"/>
      <c r="I49" s="77"/>
      <c r="J49" s="77"/>
      <c r="K49" s="77"/>
      <c r="L49" s="77"/>
      <c r="M49" s="77"/>
      <c r="N49" s="77"/>
      <c r="O49" s="77"/>
      <c r="P49" s="77"/>
      <c r="Q49" s="77"/>
      <c r="R49" s="77"/>
      <c r="S49" s="77"/>
      <c r="T49" s="77"/>
      <c r="U49" s="78"/>
    </row>
    <row r="50" spans="1:23">
      <c r="A50" s="76"/>
      <c r="B50" s="77"/>
      <c r="C50" s="77"/>
      <c r="D50" s="77"/>
      <c r="E50" s="77"/>
      <c r="F50" s="77"/>
      <c r="G50" s="77"/>
      <c r="H50" s="77"/>
      <c r="I50" s="77"/>
      <c r="J50" s="77"/>
      <c r="K50" s="77"/>
      <c r="L50" s="77"/>
      <c r="M50" s="77"/>
      <c r="N50" s="77"/>
      <c r="O50" s="77"/>
      <c r="P50" s="77"/>
      <c r="Q50" s="77"/>
      <c r="R50" s="77"/>
      <c r="S50" s="77"/>
      <c r="T50" s="77"/>
      <c r="U50" s="78"/>
    </row>
    <row r="51" spans="1:23">
      <c r="A51" s="76"/>
      <c r="B51" s="77"/>
      <c r="C51" s="77"/>
      <c r="D51" s="77"/>
      <c r="E51" s="77"/>
      <c r="F51" s="77"/>
      <c r="G51" s="77"/>
      <c r="H51" s="77"/>
      <c r="I51" s="77"/>
      <c r="J51" s="77"/>
      <c r="K51" s="77"/>
      <c r="L51" s="77"/>
      <c r="M51" s="77"/>
      <c r="N51" s="77"/>
      <c r="O51" s="77"/>
      <c r="P51" s="77"/>
      <c r="Q51" s="77"/>
      <c r="R51" s="77"/>
      <c r="S51" s="77"/>
      <c r="T51" s="77"/>
      <c r="U51" s="78"/>
    </row>
    <row r="52" spans="1:23">
      <c r="A52" s="76"/>
      <c r="B52" s="77"/>
      <c r="C52" s="77"/>
      <c r="D52" s="77"/>
      <c r="E52" s="77"/>
      <c r="F52" s="77"/>
      <c r="G52" s="77"/>
      <c r="H52" s="77"/>
      <c r="I52" s="77"/>
      <c r="J52" s="77"/>
      <c r="K52" s="77"/>
      <c r="L52" s="77"/>
      <c r="M52" s="77"/>
      <c r="N52" s="77"/>
      <c r="O52" s="77"/>
      <c r="P52" s="77"/>
      <c r="Q52" s="77"/>
      <c r="R52" s="77"/>
      <c r="S52" s="77"/>
      <c r="T52" s="77"/>
      <c r="U52" s="78"/>
      <c r="W52" s="83"/>
    </row>
    <row r="53" spans="1:23" ht="13" thickBot="1">
      <c r="A53" s="76"/>
      <c r="B53" s="142" t="s">
        <v>90</v>
      </c>
      <c r="C53" s="77"/>
      <c r="D53" s="82" t="s">
        <v>91</v>
      </c>
      <c r="E53" s="77"/>
      <c r="F53" s="77"/>
      <c r="G53" s="77"/>
      <c r="H53" s="77"/>
      <c r="I53" s="77"/>
      <c r="J53" s="77"/>
      <c r="K53" s="77"/>
      <c r="L53" s="77"/>
      <c r="M53" s="77"/>
      <c r="N53" s="77"/>
      <c r="O53" s="77"/>
      <c r="P53" s="77"/>
      <c r="Q53" s="77"/>
      <c r="R53" s="77"/>
      <c r="S53" s="77"/>
      <c r="T53" s="77"/>
      <c r="U53" s="78"/>
    </row>
    <row r="54" spans="1:23" ht="21">
      <c r="A54" s="76"/>
      <c r="B54" s="84" t="s">
        <v>92</v>
      </c>
      <c r="C54" s="85" t="s">
        <v>93</v>
      </c>
      <c r="D54" s="86" t="s">
        <v>61</v>
      </c>
      <c r="E54" s="77"/>
      <c r="F54" s="77"/>
      <c r="G54" s="77"/>
      <c r="H54" s="77"/>
      <c r="I54" s="77"/>
      <c r="J54" s="77"/>
      <c r="K54" s="77"/>
      <c r="L54" s="77"/>
      <c r="M54" s="77"/>
      <c r="N54" s="77"/>
      <c r="O54" s="77"/>
      <c r="P54" s="77"/>
      <c r="Q54" s="77"/>
      <c r="R54" s="77"/>
      <c r="S54" s="77"/>
      <c r="T54" s="77"/>
      <c r="U54" s="78"/>
    </row>
    <row r="55" spans="1:23">
      <c r="A55" s="76"/>
      <c r="B55" s="87">
        <v>0.71</v>
      </c>
      <c r="C55" s="88">
        <v>0.80900000000000005</v>
      </c>
      <c r="D55" s="54">
        <f>((((B55+0.05))/1.26)-1)*0.125</f>
        <v>-4.9603174603174607E-2</v>
      </c>
      <c r="E55" s="77"/>
      <c r="F55" s="77"/>
      <c r="G55" s="77"/>
      <c r="H55" s="77"/>
      <c r="I55" s="77"/>
      <c r="J55" s="77"/>
      <c r="K55" s="77"/>
      <c r="L55" s="77"/>
      <c r="M55" s="77"/>
      <c r="N55" s="77"/>
      <c r="O55" s="77"/>
      <c r="P55" s="77"/>
      <c r="Q55" s="77"/>
      <c r="R55" s="77"/>
      <c r="S55" s="77"/>
      <c r="T55" s="77"/>
      <c r="U55" s="78"/>
    </row>
    <row r="56" spans="1:23">
      <c r="A56" s="76"/>
      <c r="B56" s="87">
        <v>0.81</v>
      </c>
      <c r="C56" s="88">
        <v>0.90900000000000003</v>
      </c>
      <c r="D56" s="54">
        <f>((((B56+0.05))/1.26)-1)*0.125</f>
        <v>-3.968253968253968E-2</v>
      </c>
      <c r="E56" s="77"/>
      <c r="F56" s="77"/>
      <c r="G56" s="77"/>
      <c r="H56" s="77"/>
      <c r="I56" s="77"/>
      <c r="J56" s="77"/>
      <c r="K56" s="77"/>
      <c r="L56" s="77"/>
      <c r="M56" s="77"/>
      <c r="N56" s="77"/>
      <c r="O56" s="77"/>
      <c r="P56" s="77"/>
      <c r="Q56" s="77"/>
      <c r="R56" s="77"/>
      <c r="S56" s="77"/>
      <c r="T56" s="77"/>
      <c r="U56" s="78"/>
    </row>
    <row r="57" spans="1:23">
      <c r="A57" s="76"/>
      <c r="B57" s="89">
        <v>0.91</v>
      </c>
      <c r="C57" s="90">
        <v>1.0089999999999999</v>
      </c>
      <c r="D57" s="54">
        <f>((((B57+0.05))/1.26)-1)*0.125</f>
        <v>-2.9761904761904753E-2</v>
      </c>
      <c r="E57" s="77"/>
      <c r="F57" s="77"/>
      <c r="G57" s="77"/>
      <c r="H57" s="77"/>
      <c r="I57" s="77"/>
      <c r="J57" s="77"/>
      <c r="K57" s="77"/>
      <c r="L57" s="77"/>
      <c r="M57" s="77"/>
      <c r="N57" s="77"/>
      <c r="O57" s="77"/>
      <c r="P57" s="77"/>
      <c r="Q57" s="77"/>
      <c r="R57" s="77"/>
      <c r="S57" s="77"/>
      <c r="T57" s="77"/>
      <c r="U57" s="78"/>
    </row>
    <row r="58" spans="1:23">
      <c r="A58" s="76"/>
      <c r="B58" s="87">
        <v>1.01</v>
      </c>
      <c r="C58" s="88">
        <v>1.109</v>
      </c>
      <c r="D58" s="54">
        <f>((((B58+0.05))/1.26)-1)*0.125</f>
        <v>-1.984126984126984E-2</v>
      </c>
      <c r="E58" s="77"/>
      <c r="F58" s="77"/>
      <c r="G58" s="77"/>
      <c r="H58" s="77"/>
      <c r="I58" s="77"/>
      <c r="J58" s="77"/>
      <c r="K58" s="77"/>
      <c r="L58" s="77"/>
      <c r="M58" s="77"/>
      <c r="N58" s="77"/>
      <c r="O58" s="77"/>
      <c r="P58" s="77"/>
      <c r="Q58" s="77"/>
      <c r="R58" s="77"/>
      <c r="S58" s="77"/>
      <c r="T58" s="77"/>
      <c r="U58" s="78"/>
    </row>
    <row r="59" spans="1:23" ht="13" thickBot="1">
      <c r="A59" s="76"/>
      <c r="B59" s="89">
        <v>1.1100000000000001</v>
      </c>
      <c r="C59" s="90">
        <v>1.2090000000000001</v>
      </c>
      <c r="D59" s="54">
        <f>((((B59+0.05))/1.26)-1)*0.125</f>
        <v>-9.9206349206349131E-3</v>
      </c>
      <c r="E59" s="77"/>
      <c r="F59" s="77"/>
      <c r="G59" s="77"/>
      <c r="H59" s="77"/>
      <c r="I59" s="77"/>
      <c r="J59" s="77"/>
      <c r="K59" s="77"/>
      <c r="L59" s="77"/>
      <c r="N59" s="77"/>
      <c r="O59" s="77"/>
      <c r="P59" s="77"/>
      <c r="Q59" s="77"/>
      <c r="R59" s="82" t="s">
        <v>94</v>
      </c>
      <c r="S59" s="77"/>
      <c r="T59" s="77"/>
      <c r="U59" s="78"/>
    </row>
    <row r="60" spans="1:23" ht="26.5" thickBot="1">
      <c r="A60" s="143" t="s">
        <v>184</v>
      </c>
      <c r="B60" s="91">
        <v>1.21</v>
      </c>
      <c r="C60" s="92">
        <v>1.3089999999999999</v>
      </c>
      <c r="D60" s="93">
        <v>0</v>
      </c>
      <c r="E60" s="77"/>
      <c r="F60" s="77"/>
      <c r="G60" s="77"/>
      <c r="H60" s="77"/>
      <c r="I60" s="418" t="s">
        <v>24</v>
      </c>
      <c r="J60" s="419"/>
      <c r="K60" s="420"/>
      <c r="L60" s="421" t="s">
        <v>25</v>
      </c>
      <c r="M60" s="422"/>
      <c r="N60" s="418" t="s">
        <v>24</v>
      </c>
      <c r="O60" s="419"/>
      <c r="P60" s="420"/>
      <c r="Q60" s="421" t="s">
        <v>25</v>
      </c>
      <c r="R60" s="422"/>
      <c r="S60" s="77"/>
      <c r="T60" s="77"/>
      <c r="U60" s="78"/>
    </row>
    <row r="61" spans="1:23">
      <c r="A61" s="76"/>
      <c r="B61" s="87">
        <v>1.31</v>
      </c>
      <c r="C61" s="88">
        <v>1.409</v>
      </c>
      <c r="D61" s="47">
        <f>((((B61+0.05))/1.26)-1)*0.125</f>
        <v>9.9206349206349409E-3</v>
      </c>
      <c r="E61" s="77"/>
      <c r="F61" s="77"/>
      <c r="G61" s="77"/>
      <c r="H61" s="77"/>
      <c r="I61" s="423" t="s">
        <v>36</v>
      </c>
      <c r="J61" s="424"/>
      <c r="K61" s="425"/>
      <c r="L61" s="426" t="s">
        <v>37</v>
      </c>
      <c r="M61" s="427"/>
      <c r="N61" s="423" t="s">
        <v>290</v>
      </c>
      <c r="O61" s="424"/>
      <c r="P61" s="425"/>
      <c r="Q61" s="426" t="s">
        <v>291</v>
      </c>
      <c r="R61" s="427"/>
      <c r="S61" s="77"/>
      <c r="T61" s="77"/>
      <c r="U61" s="78"/>
    </row>
    <row r="62" spans="1:23">
      <c r="B62" s="87">
        <v>1.41</v>
      </c>
      <c r="C62" s="88">
        <v>1.5089999999999999</v>
      </c>
      <c r="D62" s="47">
        <f>((((B62+0.05))/1.26)-1)*0.125</f>
        <v>1.9841269841269826E-2</v>
      </c>
      <c r="E62" s="77"/>
      <c r="F62" s="77"/>
      <c r="G62" s="77"/>
      <c r="H62" s="77"/>
      <c r="I62" s="423" t="s">
        <v>39</v>
      </c>
      <c r="J62" s="424"/>
      <c r="K62" s="425"/>
      <c r="L62" s="426" t="s">
        <v>40</v>
      </c>
      <c r="M62" s="427"/>
      <c r="N62" s="423" t="s">
        <v>292</v>
      </c>
      <c r="O62" s="424"/>
      <c r="P62" s="425"/>
      <c r="Q62" s="426" t="s">
        <v>293</v>
      </c>
      <c r="R62" s="427"/>
      <c r="S62" s="77"/>
      <c r="T62" s="77"/>
      <c r="U62" s="78"/>
    </row>
    <row r="63" spans="1:23">
      <c r="A63" s="76"/>
      <c r="B63" s="87">
        <v>1.51</v>
      </c>
      <c r="C63" s="88">
        <v>1.609</v>
      </c>
      <c r="D63" s="47">
        <f>((((B63+0.05))/1.26)-1)*0.125</f>
        <v>2.9761904761904767E-2</v>
      </c>
      <c r="E63" s="77"/>
      <c r="F63" s="77"/>
      <c r="G63" s="77"/>
      <c r="H63" s="77"/>
      <c r="I63" s="423" t="s">
        <v>185</v>
      </c>
      <c r="J63" s="424"/>
      <c r="K63" s="425"/>
      <c r="L63" s="426" t="s">
        <v>186</v>
      </c>
      <c r="M63" s="427"/>
      <c r="N63" s="423" t="s">
        <v>294</v>
      </c>
      <c r="O63" s="424"/>
      <c r="P63" s="425"/>
      <c r="Q63" s="426" t="s">
        <v>295</v>
      </c>
      <c r="R63" s="427"/>
      <c r="S63" s="77"/>
      <c r="T63" s="77"/>
      <c r="U63" s="78"/>
    </row>
    <row r="64" spans="1:23" ht="12.75" customHeight="1">
      <c r="A64" s="76"/>
      <c r="B64" s="87">
        <v>1.61</v>
      </c>
      <c r="C64" s="88">
        <v>1.7090000000000001</v>
      </c>
      <c r="D64" s="47">
        <f t="shared" ref="D64:D72" si="0">((((B64+0.05))/1.26)-1)*0.125</f>
        <v>3.9682539682539708E-2</v>
      </c>
      <c r="E64" s="77"/>
      <c r="F64" s="77"/>
      <c r="G64" s="77"/>
      <c r="H64" s="77"/>
      <c r="I64" s="423" t="s">
        <v>187</v>
      </c>
      <c r="J64" s="424"/>
      <c r="K64" s="425"/>
      <c r="L64" s="426" t="s">
        <v>188</v>
      </c>
      <c r="M64" s="427"/>
      <c r="N64" s="423" t="s">
        <v>296</v>
      </c>
      <c r="O64" s="424"/>
      <c r="P64" s="425"/>
      <c r="Q64" s="426" t="s">
        <v>297</v>
      </c>
      <c r="R64" s="427"/>
      <c r="S64" s="77"/>
      <c r="T64" s="77"/>
      <c r="U64" s="78"/>
    </row>
    <row r="65" spans="1:21">
      <c r="A65" s="76"/>
      <c r="B65" s="87">
        <v>1.71</v>
      </c>
      <c r="C65" s="95">
        <v>1.8089999999999999</v>
      </c>
      <c r="D65" s="47">
        <f t="shared" si="0"/>
        <v>4.9603174603174593E-2</v>
      </c>
      <c r="E65" s="77"/>
      <c r="F65" s="77"/>
      <c r="G65" s="77"/>
      <c r="H65" s="77"/>
      <c r="I65" s="423" t="s">
        <v>189</v>
      </c>
      <c r="J65" s="424"/>
      <c r="K65" s="425"/>
      <c r="L65" s="426" t="s">
        <v>190</v>
      </c>
      <c r="M65" s="427"/>
      <c r="N65" s="423" t="s">
        <v>298</v>
      </c>
      <c r="O65" s="424"/>
      <c r="P65" s="425"/>
      <c r="Q65" s="426" t="s">
        <v>299</v>
      </c>
      <c r="R65" s="427"/>
      <c r="S65" s="77"/>
      <c r="T65" s="77"/>
      <c r="U65" s="78"/>
    </row>
    <row r="66" spans="1:21">
      <c r="A66" s="76"/>
      <c r="B66" s="94">
        <v>1.81</v>
      </c>
      <c r="C66" s="88">
        <v>1.909</v>
      </c>
      <c r="D66" s="47">
        <f t="shared" si="0"/>
        <v>5.9523809523809534E-2</v>
      </c>
      <c r="E66" s="77"/>
      <c r="F66" s="77"/>
      <c r="G66" s="77"/>
      <c r="H66" s="77"/>
      <c r="I66" s="423" t="s">
        <v>191</v>
      </c>
      <c r="J66" s="424"/>
      <c r="K66" s="425"/>
      <c r="L66" s="426" t="s">
        <v>192</v>
      </c>
      <c r="M66" s="427"/>
      <c r="N66" s="423" t="s">
        <v>300</v>
      </c>
      <c r="O66" s="424"/>
      <c r="P66" s="425"/>
      <c r="Q66" s="426" t="s">
        <v>301</v>
      </c>
      <c r="R66" s="427"/>
      <c r="S66" s="77"/>
      <c r="T66" s="77"/>
      <c r="U66" s="78"/>
    </row>
    <row r="67" spans="1:21">
      <c r="A67" s="76"/>
      <c r="B67" s="87">
        <v>1.91</v>
      </c>
      <c r="C67" s="95">
        <v>2.0089999999999999</v>
      </c>
      <c r="D67" s="47">
        <f t="shared" si="0"/>
        <v>6.9444444444444448E-2</v>
      </c>
      <c r="E67" s="77"/>
      <c r="F67" s="77"/>
      <c r="G67" s="77"/>
      <c r="H67" s="77"/>
      <c r="I67" s="423" t="s">
        <v>199</v>
      </c>
      <c r="J67" s="424"/>
      <c r="K67" s="425"/>
      <c r="L67" s="426" t="s">
        <v>200</v>
      </c>
      <c r="M67" s="427"/>
      <c r="N67" s="423" t="s">
        <v>302</v>
      </c>
      <c r="O67" s="424"/>
      <c r="P67" s="425"/>
      <c r="Q67" s="426" t="s">
        <v>303</v>
      </c>
      <c r="R67" s="427"/>
      <c r="S67" s="77"/>
      <c r="T67" s="77"/>
      <c r="U67" s="78"/>
    </row>
    <row r="68" spans="1:21">
      <c r="A68" s="76"/>
      <c r="B68" s="87">
        <v>2.0099999999999998</v>
      </c>
      <c r="C68" s="88">
        <v>2.109</v>
      </c>
      <c r="D68" s="47">
        <f t="shared" si="0"/>
        <v>7.9365079365079333E-2</v>
      </c>
      <c r="E68" s="77"/>
      <c r="F68" s="77"/>
      <c r="G68" s="77"/>
      <c r="H68" s="77"/>
      <c r="I68" s="423" t="s">
        <v>201</v>
      </c>
      <c r="J68" s="424"/>
      <c r="K68" s="425"/>
      <c r="L68" s="426" t="s">
        <v>202</v>
      </c>
      <c r="M68" s="427"/>
      <c r="N68" s="423"/>
      <c r="O68" s="424"/>
      <c r="P68" s="425"/>
      <c r="Q68" s="426"/>
      <c r="R68" s="427"/>
      <c r="S68" s="77"/>
      <c r="T68" s="77"/>
      <c r="U68" s="78"/>
    </row>
    <row r="69" spans="1:21">
      <c r="A69" s="76"/>
      <c r="B69" s="94">
        <v>2.11</v>
      </c>
      <c r="C69" s="95">
        <v>2.2090000000000001</v>
      </c>
      <c r="D69" s="47">
        <f t="shared" si="0"/>
        <v>8.9285714285714246E-2</v>
      </c>
      <c r="E69" s="77"/>
      <c r="F69" s="77"/>
      <c r="G69" s="77"/>
      <c r="H69" s="77"/>
      <c r="I69" s="423" t="s">
        <v>203</v>
      </c>
      <c r="J69" s="424"/>
      <c r="K69" s="425"/>
      <c r="L69" s="426" t="s">
        <v>204</v>
      </c>
      <c r="M69" s="427"/>
      <c r="N69" s="423"/>
      <c r="O69" s="424"/>
      <c r="P69" s="425"/>
      <c r="Q69" s="426"/>
      <c r="R69" s="427"/>
      <c r="S69" s="77"/>
      <c r="T69" s="77"/>
      <c r="U69" s="78"/>
    </row>
    <row r="70" spans="1:21">
      <c r="A70" s="76"/>
      <c r="B70" s="87">
        <v>2.21</v>
      </c>
      <c r="C70" s="88">
        <v>2.3090000000000002</v>
      </c>
      <c r="D70" s="47">
        <f t="shared" si="0"/>
        <v>9.9206349206349187E-2</v>
      </c>
      <c r="E70" s="77"/>
      <c r="F70" s="77"/>
      <c r="G70" s="77"/>
      <c r="H70" s="77"/>
      <c r="I70" s="423" t="s">
        <v>205</v>
      </c>
      <c r="J70" s="424"/>
      <c r="K70" s="425"/>
      <c r="L70" s="426" t="s">
        <v>206</v>
      </c>
      <c r="M70" s="427"/>
      <c r="N70" s="423"/>
      <c r="O70" s="424"/>
      <c r="P70" s="425"/>
      <c r="Q70" s="426"/>
      <c r="R70" s="427"/>
      <c r="S70" s="77"/>
      <c r="T70" s="77"/>
      <c r="U70" s="78"/>
    </row>
    <row r="71" spans="1:21">
      <c r="A71" s="76"/>
      <c r="B71" s="87">
        <v>2.31</v>
      </c>
      <c r="C71" s="95">
        <v>2.4089999999999998</v>
      </c>
      <c r="D71" s="47">
        <f t="shared" si="0"/>
        <v>0.1091269841269841</v>
      </c>
      <c r="E71" s="77"/>
      <c r="F71" s="77"/>
      <c r="G71" s="77"/>
      <c r="H71" s="77"/>
      <c r="I71" s="423" t="s">
        <v>304</v>
      </c>
      <c r="J71" s="424"/>
      <c r="K71" s="425"/>
      <c r="L71" s="426" t="s">
        <v>305</v>
      </c>
      <c r="M71" s="427"/>
      <c r="N71" s="423"/>
      <c r="O71" s="424"/>
      <c r="P71" s="425"/>
      <c r="Q71" s="426"/>
      <c r="R71" s="427"/>
      <c r="S71" s="77"/>
      <c r="T71" s="77"/>
      <c r="U71" s="78"/>
    </row>
    <row r="72" spans="1:21" ht="13" thickBot="1">
      <c r="A72" s="76"/>
      <c r="B72" s="94">
        <v>2.41</v>
      </c>
      <c r="C72" s="88">
        <v>2.5089999999999999</v>
      </c>
      <c r="D72" s="47">
        <f t="shared" si="0"/>
        <v>0.11904761904761904</v>
      </c>
      <c r="E72" s="77"/>
      <c r="F72" s="77"/>
      <c r="G72" s="77"/>
      <c r="H72" s="77"/>
      <c r="I72" s="443" t="s">
        <v>306</v>
      </c>
      <c r="J72" s="444"/>
      <c r="K72" s="445"/>
      <c r="L72" s="446" t="s">
        <v>307</v>
      </c>
      <c r="M72" s="447"/>
      <c r="N72" s="443"/>
      <c r="O72" s="444"/>
      <c r="P72" s="445"/>
      <c r="Q72" s="446"/>
      <c r="R72" s="447"/>
      <c r="S72" s="77"/>
      <c r="T72" s="77"/>
      <c r="U72" s="78"/>
    </row>
    <row r="73" spans="1:21">
      <c r="A73" s="76"/>
      <c r="B73" s="77"/>
      <c r="C73" s="77"/>
      <c r="D73" s="77"/>
      <c r="E73" s="77"/>
      <c r="F73" s="77"/>
      <c r="G73" s="77"/>
      <c r="H73" s="77"/>
      <c r="I73" s="77"/>
      <c r="J73" s="77"/>
      <c r="K73" s="77"/>
      <c r="L73" s="77"/>
      <c r="M73" s="77"/>
      <c r="N73" s="77"/>
      <c r="O73" s="77"/>
      <c r="P73" s="77"/>
      <c r="Q73" s="77"/>
      <c r="R73" s="77"/>
      <c r="S73" s="77"/>
      <c r="T73" s="77"/>
      <c r="U73" s="78"/>
    </row>
    <row r="74" spans="1:21" ht="13" thickBot="1">
      <c r="A74" s="76"/>
      <c r="B74" s="77"/>
      <c r="C74" s="77"/>
      <c r="D74" s="77"/>
      <c r="E74" s="77"/>
      <c r="F74" s="77"/>
      <c r="G74" s="77"/>
      <c r="H74" s="77"/>
      <c r="I74" s="77"/>
      <c r="J74" s="77"/>
      <c r="K74" s="77"/>
      <c r="L74" s="77"/>
      <c r="M74" s="77"/>
      <c r="N74" s="77"/>
      <c r="O74" s="77"/>
      <c r="P74" s="77"/>
      <c r="Q74" s="77"/>
      <c r="R74" s="82" t="s">
        <v>95</v>
      </c>
      <c r="S74" s="77"/>
      <c r="T74" s="77"/>
      <c r="U74" s="78"/>
    </row>
    <row r="75" spans="1:21" ht="18.5">
      <c r="A75" s="76"/>
      <c r="B75" s="96" t="s">
        <v>96</v>
      </c>
      <c r="C75" s="97"/>
      <c r="D75" s="97"/>
      <c r="E75" s="97"/>
      <c r="F75" s="97"/>
      <c r="G75" s="97"/>
      <c r="H75" s="97"/>
      <c r="I75" s="97"/>
      <c r="J75" s="97"/>
      <c r="K75" s="97"/>
      <c r="L75" s="97"/>
      <c r="M75" s="97"/>
      <c r="N75" s="97"/>
      <c r="O75" s="97"/>
      <c r="P75" s="97"/>
      <c r="Q75" s="97"/>
      <c r="R75" s="98"/>
      <c r="S75" s="77"/>
      <c r="T75" s="77"/>
      <c r="U75" s="78"/>
    </row>
    <row r="76" spans="1:21" ht="14.5">
      <c r="A76" s="76"/>
      <c r="B76" s="99" t="s">
        <v>97</v>
      </c>
      <c r="C76" s="100"/>
      <c r="D76" s="100"/>
      <c r="E76" s="100"/>
      <c r="F76" s="100"/>
      <c r="G76" s="100"/>
      <c r="H76" s="100"/>
      <c r="I76" s="100"/>
      <c r="J76" s="100"/>
      <c r="K76" s="100"/>
      <c r="L76" s="100"/>
      <c r="M76" s="100"/>
      <c r="N76" s="100"/>
      <c r="O76" s="100"/>
      <c r="P76" s="100"/>
      <c r="Q76" s="100"/>
      <c r="R76" s="101"/>
      <c r="S76" s="77"/>
      <c r="T76" s="77"/>
      <c r="U76" s="78"/>
    </row>
    <row r="77" spans="1:21" ht="15" thickBot="1">
      <c r="A77" s="76"/>
      <c r="B77" s="102"/>
      <c r="C77" s="100"/>
      <c r="D77" s="100"/>
      <c r="E77" s="100"/>
      <c r="F77" s="100"/>
      <c r="G77" s="100"/>
      <c r="H77" s="100"/>
      <c r="I77" s="100"/>
      <c r="J77" s="100"/>
      <c r="K77" s="100"/>
      <c r="L77" s="100"/>
      <c r="M77" s="100"/>
      <c r="N77" s="100"/>
      <c r="O77" s="100"/>
      <c r="P77" s="100"/>
      <c r="Q77" s="100"/>
      <c r="R77" s="101"/>
      <c r="S77" s="77"/>
      <c r="T77" s="77"/>
      <c r="U77" s="78"/>
    </row>
    <row r="78" spans="1:21" ht="13" thickBot="1">
      <c r="A78" s="76"/>
      <c r="B78" s="103"/>
      <c r="C78" s="104" t="s">
        <v>98</v>
      </c>
      <c r="D78" s="104" t="s">
        <v>99</v>
      </c>
      <c r="E78" s="104" t="s">
        <v>100</v>
      </c>
      <c r="F78" s="104" t="s">
        <v>101</v>
      </c>
      <c r="G78" s="104" t="s">
        <v>102</v>
      </c>
      <c r="H78" s="104" t="s">
        <v>103</v>
      </c>
      <c r="I78" s="104" t="s">
        <v>104</v>
      </c>
      <c r="J78" s="104" t="s">
        <v>105</v>
      </c>
      <c r="K78" s="104" t="s">
        <v>106</v>
      </c>
      <c r="L78" s="104" t="s">
        <v>107</v>
      </c>
      <c r="M78" s="104" t="s">
        <v>108</v>
      </c>
      <c r="N78" s="104" t="s">
        <v>109</v>
      </c>
      <c r="O78" s="104" t="s">
        <v>98</v>
      </c>
      <c r="P78" s="104" t="s">
        <v>99</v>
      </c>
      <c r="Q78" s="104" t="s">
        <v>100</v>
      </c>
      <c r="R78" s="104" t="s">
        <v>101</v>
      </c>
      <c r="S78" s="77"/>
      <c r="T78" s="77"/>
      <c r="U78" s="78"/>
    </row>
    <row r="79" spans="1:21" ht="13" thickBot="1">
      <c r="A79" s="76"/>
      <c r="B79" s="105" t="s">
        <v>110</v>
      </c>
      <c r="C79" s="106"/>
      <c r="D79" s="106"/>
      <c r="E79" s="106"/>
      <c r="F79" s="107"/>
      <c r="G79" s="108"/>
      <c r="H79" s="108"/>
      <c r="I79" s="108"/>
      <c r="J79" s="109"/>
      <c r="K79" s="109"/>
      <c r="L79" s="109"/>
      <c r="M79" s="109"/>
      <c r="N79" s="110"/>
      <c r="O79" s="110"/>
      <c r="P79" s="110"/>
      <c r="Q79" s="110"/>
      <c r="R79" s="111"/>
      <c r="S79" s="77"/>
      <c r="T79" s="77"/>
      <c r="U79" s="78"/>
    </row>
    <row r="80" spans="1:21" ht="13" thickBot="1">
      <c r="A80" s="76"/>
      <c r="B80" s="112" t="s">
        <v>111</v>
      </c>
      <c r="C80" s="109"/>
      <c r="D80" s="109"/>
      <c r="E80" s="109"/>
      <c r="F80" s="113"/>
      <c r="G80" s="114"/>
      <c r="H80" s="114"/>
      <c r="I80" s="115"/>
      <c r="J80" s="116"/>
      <c r="K80" s="116"/>
      <c r="L80" s="116"/>
      <c r="M80" s="109"/>
      <c r="N80" s="109"/>
      <c r="O80" s="109"/>
      <c r="P80" s="109"/>
      <c r="Q80" s="109"/>
      <c r="R80" s="111"/>
      <c r="S80" s="77"/>
      <c r="T80" s="77"/>
      <c r="U80" s="78"/>
    </row>
    <row r="81" spans="1:21" ht="13" thickBot="1">
      <c r="A81" s="76"/>
      <c r="B81" s="112" t="s">
        <v>112</v>
      </c>
      <c r="C81" s="110"/>
      <c r="D81" s="117"/>
      <c r="E81" s="117"/>
      <c r="F81" s="117"/>
      <c r="G81" s="109"/>
      <c r="H81" s="109"/>
      <c r="I81" s="113"/>
      <c r="J81" s="114"/>
      <c r="K81" s="114"/>
      <c r="L81" s="115"/>
      <c r="M81" s="116"/>
      <c r="N81" s="116"/>
      <c r="O81" s="116"/>
      <c r="P81" s="109"/>
      <c r="Q81" s="109"/>
      <c r="R81" s="118"/>
      <c r="S81" s="77"/>
      <c r="T81" s="77"/>
      <c r="U81" s="78"/>
    </row>
    <row r="82" spans="1:21" ht="13" thickBot="1">
      <c r="A82" s="76"/>
      <c r="B82" s="112" t="s">
        <v>113</v>
      </c>
      <c r="C82" s="119"/>
      <c r="D82" s="119"/>
      <c r="E82" s="119"/>
      <c r="F82" s="119"/>
      <c r="G82" s="120"/>
      <c r="H82" s="120"/>
      <c r="I82" s="120"/>
      <c r="J82" s="120"/>
      <c r="K82" s="120"/>
      <c r="L82" s="113"/>
      <c r="M82" s="114"/>
      <c r="N82" s="114"/>
      <c r="O82" s="121"/>
      <c r="P82" s="122"/>
      <c r="Q82" s="122"/>
      <c r="R82" s="122"/>
      <c r="S82" s="77"/>
      <c r="T82" s="77"/>
      <c r="U82" s="78"/>
    </row>
    <row r="83" spans="1:21" ht="15" thickBot="1">
      <c r="A83" s="76"/>
      <c r="B83" s="102"/>
      <c r="C83" s="100"/>
      <c r="D83" s="100"/>
      <c r="E83" s="100"/>
      <c r="F83" s="100"/>
      <c r="G83" s="100"/>
      <c r="H83" s="100"/>
      <c r="I83" s="100"/>
      <c r="J83" s="100"/>
      <c r="K83" s="100"/>
      <c r="L83" s="100"/>
      <c r="M83" s="100"/>
      <c r="N83" s="100"/>
      <c r="O83" s="100"/>
      <c r="P83" s="100"/>
      <c r="Q83" s="100"/>
      <c r="R83" s="101"/>
      <c r="S83" s="77"/>
      <c r="T83" s="77"/>
      <c r="U83" s="78"/>
    </row>
    <row r="84" spans="1:21" ht="15" thickBot="1">
      <c r="A84" s="76"/>
      <c r="B84" s="123"/>
      <c r="C84" s="124" t="s">
        <v>114</v>
      </c>
      <c r="D84" s="100"/>
      <c r="E84" s="100"/>
      <c r="F84" s="100"/>
      <c r="G84" s="100"/>
      <c r="H84" s="100"/>
      <c r="I84" s="100"/>
      <c r="J84" s="100"/>
      <c r="K84" s="100"/>
      <c r="L84" s="100"/>
      <c r="M84" s="100"/>
      <c r="N84" s="100"/>
      <c r="O84" s="100"/>
      <c r="P84" s="100"/>
      <c r="Q84" s="100"/>
      <c r="R84" s="101"/>
      <c r="S84" s="77"/>
      <c r="T84" s="77"/>
      <c r="U84" s="78"/>
    </row>
    <row r="85" spans="1:21" ht="15" thickBot="1">
      <c r="A85" s="76"/>
      <c r="B85" s="125"/>
      <c r="C85" s="124" t="s">
        <v>115</v>
      </c>
      <c r="D85" s="100"/>
      <c r="E85" s="100"/>
      <c r="F85" s="100"/>
      <c r="G85" s="100"/>
      <c r="H85" s="100"/>
      <c r="I85" s="100"/>
      <c r="J85" s="100"/>
      <c r="K85" s="100"/>
      <c r="L85" s="100"/>
      <c r="M85" s="100"/>
      <c r="N85" s="100"/>
      <c r="O85" s="100"/>
      <c r="P85" s="100"/>
      <c r="Q85" s="100"/>
      <c r="R85" s="101"/>
      <c r="S85" s="77"/>
      <c r="T85" s="77"/>
      <c r="U85" s="78"/>
    </row>
    <row r="86" spans="1:21" ht="15" thickBot="1">
      <c r="A86" s="76"/>
      <c r="B86" s="126"/>
      <c r="C86" s="124" t="s">
        <v>116</v>
      </c>
      <c r="D86" s="100"/>
      <c r="E86" s="100"/>
      <c r="F86" s="100"/>
      <c r="G86" s="100"/>
      <c r="H86" s="100"/>
      <c r="I86" s="100"/>
      <c r="J86" s="100"/>
      <c r="K86" s="100"/>
      <c r="L86" s="100"/>
      <c r="M86" s="100"/>
      <c r="N86" s="100"/>
      <c r="O86" s="100"/>
      <c r="P86" s="100"/>
      <c r="Q86" s="100"/>
      <c r="R86" s="101"/>
      <c r="S86" s="77"/>
      <c r="T86" s="77"/>
      <c r="U86" s="78"/>
    </row>
    <row r="87" spans="1:21" ht="14.5">
      <c r="A87" s="76"/>
      <c r="B87" s="102"/>
      <c r="C87" s="100"/>
      <c r="D87" s="100"/>
      <c r="E87" s="100"/>
      <c r="F87" s="100"/>
      <c r="G87" s="100"/>
      <c r="H87" s="100"/>
      <c r="I87" s="100"/>
      <c r="J87" s="100"/>
      <c r="K87" s="100"/>
      <c r="L87" s="100"/>
      <c r="M87" s="100"/>
      <c r="N87" s="100"/>
      <c r="O87" s="100"/>
      <c r="P87" s="100"/>
      <c r="Q87" s="100"/>
      <c r="R87" s="101"/>
      <c r="S87" s="77"/>
      <c r="T87" s="77"/>
      <c r="U87" s="78"/>
    </row>
    <row r="88" spans="1:21" ht="14.5">
      <c r="A88" s="76"/>
      <c r="B88" s="99" t="s">
        <v>193</v>
      </c>
      <c r="C88" s="100"/>
      <c r="D88" s="100"/>
      <c r="E88" s="100"/>
      <c r="F88" s="100"/>
      <c r="G88" s="100"/>
      <c r="H88" s="100"/>
      <c r="I88" s="100"/>
      <c r="J88" s="100"/>
      <c r="K88" s="100"/>
      <c r="L88" s="100"/>
      <c r="M88" s="100"/>
      <c r="N88" s="100"/>
      <c r="O88" s="100"/>
      <c r="P88" s="100"/>
      <c r="Q88" s="100"/>
      <c r="R88" s="101"/>
      <c r="S88" s="77"/>
      <c r="T88" s="77"/>
      <c r="U88" s="78"/>
    </row>
    <row r="89" spans="1:21" ht="14.5">
      <c r="A89" s="76"/>
      <c r="B89" s="102"/>
      <c r="C89" s="100"/>
      <c r="D89" s="100"/>
      <c r="E89" s="100"/>
      <c r="F89" s="100"/>
      <c r="G89" s="100"/>
      <c r="H89" s="100"/>
      <c r="I89" s="100"/>
      <c r="J89" s="100"/>
      <c r="K89" s="100"/>
      <c r="L89" s="100"/>
      <c r="M89" s="100"/>
      <c r="N89" s="100"/>
      <c r="O89" s="100"/>
      <c r="P89" s="100"/>
      <c r="Q89" s="100"/>
      <c r="R89" s="101"/>
      <c r="S89" s="77"/>
      <c r="T89" s="77"/>
      <c r="U89" s="78"/>
    </row>
    <row r="90" spans="1:21" ht="15" thickBot="1">
      <c r="A90" s="76"/>
      <c r="B90" s="127"/>
      <c r="C90" s="128"/>
      <c r="D90" s="128"/>
      <c r="E90" s="128"/>
      <c r="F90" s="128"/>
      <c r="G90" s="128"/>
      <c r="H90" s="128"/>
      <c r="I90" s="128"/>
      <c r="J90" s="128"/>
      <c r="K90" s="128"/>
      <c r="L90" s="128"/>
      <c r="M90" s="128"/>
      <c r="N90" s="128"/>
      <c r="O90" s="128"/>
      <c r="P90" s="128"/>
      <c r="Q90" s="128"/>
      <c r="R90" s="129"/>
      <c r="S90" s="77"/>
      <c r="T90" s="77"/>
      <c r="U90" s="78"/>
    </row>
    <row r="91" spans="1:21">
      <c r="A91" s="144"/>
      <c r="B91" s="145"/>
      <c r="C91" s="145"/>
      <c r="D91" s="145"/>
      <c r="E91" s="145"/>
      <c r="F91" s="145"/>
      <c r="G91" s="145"/>
      <c r="H91" s="145"/>
      <c r="I91" s="145"/>
      <c r="J91" s="145"/>
      <c r="K91" s="145"/>
      <c r="L91" s="145"/>
      <c r="M91" s="145"/>
      <c r="N91" s="145"/>
      <c r="O91" s="145"/>
      <c r="P91" s="145"/>
      <c r="Q91" s="145"/>
      <c r="R91" s="145"/>
      <c r="S91" s="145"/>
      <c r="T91" s="145"/>
      <c r="U91" s="80"/>
    </row>
  </sheetData>
  <mergeCells count="58">
    <mergeCell ref="I72:K72"/>
    <mergeCell ref="L72:M72"/>
    <mergeCell ref="N72:P72"/>
    <mergeCell ref="Q72:R72"/>
    <mergeCell ref="I70:K70"/>
    <mergeCell ref="L70:M70"/>
    <mergeCell ref="N70:P70"/>
    <mergeCell ref="Q70:R70"/>
    <mergeCell ref="I71:K71"/>
    <mergeCell ref="L71:M71"/>
    <mergeCell ref="N71:P71"/>
    <mergeCell ref="Q71:R71"/>
    <mergeCell ref="I68:K68"/>
    <mergeCell ref="L68:M68"/>
    <mergeCell ref="N68:P68"/>
    <mergeCell ref="Q68:R68"/>
    <mergeCell ref="I69:K69"/>
    <mergeCell ref="L69:M69"/>
    <mergeCell ref="N69:P69"/>
    <mergeCell ref="Q69:R69"/>
    <mergeCell ref="I66:K66"/>
    <mergeCell ref="L66:M66"/>
    <mergeCell ref="N66:P66"/>
    <mergeCell ref="Q66:R66"/>
    <mergeCell ref="I67:K67"/>
    <mergeCell ref="L67:M67"/>
    <mergeCell ref="N67:P67"/>
    <mergeCell ref="Q67:R67"/>
    <mergeCell ref="I64:K64"/>
    <mergeCell ref="L64:M64"/>
    <mergeCell ref="N64:P64"/>
    <mergeCell ref="Q64:R64"/>
    <mergeCell ref="I65:K65"/>
    <mergeCell ref="L65:M65"/>
    <mergeCell ref="N65:P65"/>
    <mergeCell ref="Q65:R65"/>
    <mergeCell ref="I63:K63"/>
    <mergeCell ref="L63:M63"/>
    <mergeCell ref="N63:P63"/>
    <mergeCell ref="Q63:R63"/>
    <mergeCell ref="I62:K62"/>
    <mergeCell ref="L62:M62"/>
    <mergeCell ref="N62:P62"/>
    <mergeCell ref="Q62:R62"/>
    <mergeCell ref="B4:G7"/>
    <mergeCell ref="I7:O9"/>
    <mergeCell ref="B8:G10"/>
    <mergeCell ref="I10:O12"/>
    <mergeCell ref="B14:G14"/>
    <mergeCell ref="B11:G13"/>
    <mergeCell ref="I60:K60"/>
    <mergeCell ref="L60:M60"/>
    <mergeCell ref="N60:P60"/>
    <mergeCell ref="Q60:R60"/>
    <mergeCell ref="I61:K61"/>
    <mergeCell ref="L61:M61"/>
    <mergeCell ref="N61:P61"/>
    <mergeCell ref="Q61:R61"/>
  </mergeCells>
  <hyperlinks>
    <hyperlink ref="I6" r:id="rId1" xr:uid="{00000000-0004-0000-0400-000000000000}"/>
  </hyperlinks>
  <pageMargins left="0.47244094488188981" right="0.19685039370078741" top="0.26" bottom="0.19" header="0.15748031496062992" footer="0.15748031496062992"/>
  <pageSetup paperSize="9" scale="46" orientation="landscape" r:id="rId2"/>
  <headerFooter alignWithMargins="0">
    <oddHeader>&amp;R&amp;F</oddHeader>
    <oddFooter>&amp;R&amp;1#&amp;"Calibri"&amp;8&amp;K737373General</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CF7F8-3E11-4A7C-9306-B9F2CD5D6749}">
  <dimension ref="A1:P40"/>
  <sheetViews>
    <sheetView workbookViewId="0">
      <selection activeCell="N40" sqref="N40"/>
    </sheetView>
  </sheetViews>
  <sheetFormatPr baseColWidth="10" defaultColWidth="9.1796875" defaultRowHeight="12.5"/>
  <cols>
    <col min="1" max="1" width="11.81640625" style="240" bestFit="1" customWidth="1"/>
    <col min="2" max="2" width="12" style="240" bestFit="1" customWidth="1"/>
    <col min="3" max="3" width="11.81640625" style="240" bestFit="1" customWidth="1"/>
    <col min="4" max="4" width="10.1796875" style="240" bestFit="1" customWidth="1"/>
    <col min="5" max="5" width="11.81640625" style="240" bestFit="1" customWidth="1"/>
    <col min="6" max="6" width="10.1796875" style="240" bestFit="1" customWidth="1"/>
    <col min="7" max="7" width="11.81640625" style="240" bestFit="1" customWidth="1"/>
    <col min="8" max="8" width="10.1796875" style="240" bestFit="1" customWidth="1"/>
    <col min="9" max="9" width="11.81640625" style="240" bestFit="1" customWidth="1"/>
    <col min="10" max="14" width="10.1796875" style="240" bestFit="1" customWidth="1"/>
    <col min="15" max="15" width="11.81640625" style="240" bestFit="1" customWidth="1"/>
    <col min="16" max="16" width="10.1796875" style="240" bestFit="1" customWidth="1"/>
    <col min="17" max="16384" width="9.1796875" style="240"/>
  </cols>
  <sheetData>
    <row r="1" spans="1:16" ht="16" thickBot="1">
      <c r="A1" s="239"/>
    </row>
    <row r="2" spans="1:16" s="242" customFormat="1" ht="16" thickBot="1">
      <c r="A2" s="241"/>
    </row>
    <row r="3" spans="1:16" ht="13.5" thickBot="1">
      <c r="A3" s="243" t="s">
        <v>194</v>
      </c>
      <c r="B3" s="244">
        <v>42461</v>
      </c>
      <c r="C3" s="245" t="s">
        <v>194</v>
      </c>
      <c r="D3" s="246">
        <v>42552</v>
      </c>
      <c r="E3" s="243" t="s">
        <v>194</v>
      </c>
      <c r="F3" s="244">
        <v>42644</v>
      </c>
      <c r="G3" s="243" t="s">
        <v>194</v>
      </c>
      <c r="H3" s="244">
        <v>42736</v>
      </c>
      <c r="I3" s="245" t="s">
        <v>194</v>
      </c>
      <c r="J3" s="246">
        <v>42826</v>
      </c>
      <c r="K3" s="245" t="s">
        <v>194</v>
      </c>
      <c r="L3" s="246">
        <v>42917</v>
      </c>
      <c r="M3" s="243" t="s">
        <v>194</v>
      </c>
      <c r="N3" s="244">
        <v>43009</v>
      </c>
      <c r="O3" s="243" t="s">
        <v>194</v>
      </c>
      <c r="P3" s="244">
        <v>43101</v>
      </c>
    </row>
    <row r="4" spans="1:16">
      <c r="A4" s="247">
        <v>42345</v>
      </c>
      <c r="B4" s="248">
        <v>1161.09371133745</v>
      </c>
      <c r="C4" s="247">
        <v>42436</v>
      </c>
      <c r="D4" s="248">
        <v>1059.7793691356901</v>
      </c>
      <c r="E4" s="249">
        <v>42527</v>
      </c>
      <c r="F4" s="250">
        <v>1170.6324844030401</v>
      </c>
      <c r="G4" s="251">
        <v>42618</v>
      </c>
      <c r="H4" s="248">
        <v>1138.8854187690499</v>
      </c>
      <c r="I4" s="252">
        <v>42709</v>
      </c>
      <c r="J4" s="248">
        <v>1186.0507209857601</v>
      </c>
      <c r="K4" s="247">
        <v>42800</v>
      </c>
      <c r="L4" s="248">
        <v>1246.28</v>
      </c>
      <c r="M4" s="247">
        <v>42891</v>
      </c>
      <c r="N4" s="248">
        <v>1195.43611057871</v>
      </c>
      <c r="O4" s="247">
        <v>42982</v>
      </c>
      <c r="P4" s="248">
        <v>1181.8399999999999</v>
      </c>
    </row>
    <row r="5" spans="1:16">
      <c r="A5" s="253">
        <v>42352</v>
      </c>
      <c r="B5" s="248">
        <v>1127.96</v>
      </c>
      <c r="C5" s="247">
        <v>42443</v>
      </c>
      <c r="D5" s="248">
        <v>1082.7277427689</v>
      </c>
      <c r="E5" s="254">
        <v>42534</v>
      </c>
      <c r="F5" s="255">
        <v>1167.8134156040901</v>
      </c>
      <c r="G5" s="247">
        <v>42625</v>
      </c>
      <c r="H5" s="248">
        <v>1141.9915885954799</v>
      </c>
      <c r="I5" s="252">
        <v>42716</v>
      </c>
      <c r="J5" s="248">
        <v>1202.47993601349</v>
      </c>
      <c r="K5" s="247">
        <v>42807</v>
      </c>
      <c r="L5" s="248">
        <v>1237.32</v>
      </c>
      <c r="M5" s="247">
        <v>42898</v>
      </c>
      <c r="N5" s="248">
        <v>1175.4205967774101</v>
      </c>
      <c r="O5" s="253">
        <v>42989</v>
      </c>
      <c r="P5" s="248">
        <v>1197.7146199620238</v>
      </c>
    </row>
    <row r="6" spans="1:16">
      <c r="A6" s="247">
        <v>42359</v>
      </c>
      <c r="B6" s="248"/>
      <c r="C6" s="247">
        <v>42450</v>
      </c>
      <c r="D6" s="248">
        <v>1089.88898980209</v>
      </c>
      <c r="E6" s="254">
        <v>42541</v>
      </c>
      <c r="F6" s="255">
        <v>1164.6772959433299</v>
      </c>
      <c r="G6" s="251">
        <v>42632</v>
      </c>
      <c r="H6" s="248">
        <v>1135.95410273172</v>
      </c>
      <c r="I6" s="252">
        <v>42723</v>
      </c>
      <c r="J6" s="248">
        <v>1218.6931457303699</v>
      </c>
      <c r="K6" s="247">
        <v>42814</v>
      </c>
      <c r="L6" s="248">
        <v>1223.0143137928901</v>
      </c>
      <c r="M6" s="247">
        <v>42905</v>
      </c>
      <c r="N6" s="248">
        <v>1168.0661676572299</v>
      </c>
      <c r="O6" s="247">
        <v>42996</v>
      </c>
      <c r="P6" s="248">
        <v>1204.2</v>
      </c>
    </row>
    <row r="7" spans="1:16">
      <c r="A7" s="253">
        <v>42366</v>
      </c>
      <c r="B7" s="248"/>
      <c r="C7" s="247">
        <v>42464</v>
      </c>
      <c r="D7" s="248">
        <v>1084.8573156385601</v>
      </c>
      <c r="E7" s="254">
        <v>42548</v>
      </c>
      <c r="F7" s="255">
        <v>1154.1146944438599</v>
      </c>
      <c r="G7" s="247">
        <v>42639</v>
      </c>
      <c r="H7" s="248">
        <v>1135.48969838477</v>
      </c>
      <c r="I7" s="252">
        <v>42737</v>
      </c>
      <c r="J7" s="248">
        <v>1240.10136820874</v>
      </c>
      <c r="K7" s="247">
        <v>42821</v>
      </c>
      <c r="L7" s="248">
        <v>1213.06392389693</v>
      </c>
      <c r="M7" s="247">
        <v>42912</v>
      </c>
      <c r="N7" s="248">
        <v>1158.78617302714</v>
      </c>
      <c r="O7" s="253">
        <v>43003</v>
      </c>
      <c r="P7" s="248">
        <v>1212.29</v>
      </c>
    </row>
    <row r="8" spans="1:16">
      <c r="A8" s="247">
        <v>42373</v>
      </c>
      <c r="B8" s="248">
        <v>1090.68</v>
      </c>
      <c r="C8" s="247">
        <v>42471</v>
      </c>
      <c r="D8" s="248">
        <v>1072.1960414238299</v>
      </c>
      <c r="E8" s="254">
        <v>42555</v>
      </c>
      <c r="F8" s="255">
        <v>1153.93469559043</v>
      </c>
      <c r="G8" s="251">
        <v>42646</v>
      </c>
      <c r="H8" s="248">
        <v>1141.6115450485499</v>
      </c>
      <c r="I8" s="252">
        <v>42744</v>
      </c>
      <c r="J8" s="248">
        <v>1251.7615878480899</v>
      </c>
      <c r="K8" s="247">
        <v>42828</v>
      </c>
      <c r="L8" s="248">
        <v>1215.4065494869801</v>
      </c>
      <c r="M8" s="247">
        <v>42919</v>
      </c>
      <c r="N8" s="248">
        <v>1156.8132202772599</v>
      </c>
      <c r="O8" s="247">
        <v>43010</v>
      </c>
      <c r="P8" s="248">
        <v>1223.64218044566</v>
      </c>
    </row>
    <row r="9" spans="1:16">
      <c r="A9" s="253">
        <v>42380</v>
      </c>
      <c r="B9" s="248">
        <v>1081.9100000000001</v>
      </c>
      <c r="C9" s="247">
        <v>42478</v>
      </c>
      <c r="D9" s="248">
        <v>1087.7705600993099</v>
      </c>
      <c r="E9" s="254">
        <v>42562</v>
      </c>
      <c r="F9" s="255">
        <v>1143.34605639194</v>
      </c>
      <c r="G9" s="247">
        <v>42653</v>
      </c>
      <c r="H9" s="248">
        <v>1154.6809353338899</v>
      </c>
      <c r="I9" s="252">
        <v>42751</v>
      </c>
      <c r="J9" s="248">
        <v>1242.27894636317</v>
      </c>
      <c r="K9" s="247">
        <v>42835</v>
      </c>
      <c r="L9" s="248">
        <v>1228.08340847829</v>
      </c>
      <c r="M9" s="247">
        <v>42926</v>
      </c>
      <c r="N9" s="248">
        <v>1162.40029102168</v>
      </c>
      <c r="O9" s="253">
        <v>43017</v>
      </c>
      <c r="P9" s="248">
        <v>1222.6819440981401</v>
      </c>
    </row>
    <row r="10" spans="1:16">
      <c r="A10" s="247">
        <v>42387</v>
      </c>
      <c r="B10" s="248">
        <v>1054.22</v>
      </c>
      <c r="C10" s="247">
        <v>42485</v>
      </c>
      <c r="D10" s="248">
        <v>1102.2902694208601</v>
      </c>
      <c r="E10" s="254">
        <v>42569</v>
      </c>
      <c r="F10" s="256">
        <v>1141.66107690485</v>
      </c>
      <c r="G10" s="251">
        <v>42660</v>
      </c>
      <c r="H10" s="248">
        <v>1167.81480288391</v>
      </c>
      <c r="I10" s="252">
        <v>42758</v>
      </c>
      <c r="J10" s="248">
        <v>1241.6367309930599</v>
      </c>
      <c r="K10" s="247">
        <v>42849</v>
      </c>
      <c r="L10" s="248">
        <v>1239.9402267286</v>
      </c>
      <c r="M10" s="247">
        <v>42933</v>
      </c>
      <c r="N10" s="248">
        <v>1165.1889802706801</v>
      </c>
      <c r="O10" s="247">
        <v>43024</v>
      </c>
      <c r="P10" s="248">
        <v>1219.85124185721</v>
      </c>
    </row>
    <row r="11" spans="1:16">
      <c r="A11" s="253">
        <v>42394</v>
      </c>
      <c r="B11" s="248">
        <v>1037.01</v>
      </c>
      <c r="C11" s="247">
        <v>42492</v>
      </c>
      <c r="D11" s="248">
        <v>1117.3379580977801</v>
      </c>
      <c r="E11" s="254">
        <v>42576</v>
      </c>
      <c r="F11" s="256">
        <v>1136.7714742268699</v>
      </c>
      <c r="G11" s="247">
        <v>42667</v>
      </c>
      <c r="H11" s="248">
        <v>1175.8004990550101</v>
      </c>
      <c r="I11" s="252">
        <v>42765</v>
      </c>
      <c r="J11" s="248">
        <v>1245.2808632777901</v>
      </c>
      <c r="K11" s="247">
        <v>42856</v>
      </c>
      <c r="L11" s="248">
        <v>1228.1541807890901</v>
      </c>
      <c r="M11" s="247">
        <v>42940</v>
      </c>
      <c r="N11" s="248">
        <v>1165.93116174837</v>
      </c>
      <c r="O11" s="253">
        <v>43031</v>
      </c>
      <c r="P11" s="248">
        <v>1221.9607245884699</v>
      </c>
    </row>
    <row r="12" spans="1:16">
      <c r="A12" s="247">
        <v>42401</v>
      </c>
      <c r="B12" s="248">
        <v>1039.8499999999999</v>
      </c>
      <c r="C12" s="247">
        <v>42499</v>
      </c>
      <c r="D12" s="248">
        <v>1117.6929031408699</v>
      </c>
      <c r="E12" s="254">
        <v>42583</v>
      </c>
      <c r="F12" s="256">
        <v>1120.34287597241</v>
      </c>
      <c r="G12" s="251">
        <v>42674</v>
      </c>
      <c r="H12" s="248">
        <v>1176.4951438025</v>
      </c>
      <c r="I12" s="252">
        <v>42772</v>
      </c>
      <c r="J12" s="248">
        <v>1245.0156488912801</v>
      </c>
      <c r="K12" s="247">
        <v>42863</v>
      </c>
      <c r="L12" s="248">
        <v>1211.3456927770301</v>
      </c>
      <c r="M12" s="247">
        <v>42947</v>
      </c>
      <c r="N12" s="248">
        <v>1167.7218683246899</v>
      </c>
      <c r="O12" s="247">
        <v>43038</v>
      </c>
      <c r="P12" s="248">
        <v>1227.2219984800199</v>
      </c>
    </row>
    <row r="13" spans="1:16">
      <c r="A13" s="253">
        <v>42408</v>
      </c>
      <c r="B13" s="248">
        <v>1044.8</v>
      </c>
      <c r="C13" s="247">
        <v>42506</v>
      </c>
      <c r="D13" s="248">
        <v>1123.9650314872299</v>
      </c>
      <c r="E13" s="252">
        <v>42590</v>
      </c>
      <c r="F13" s="255">
        <v>1109.40643577282</v>
      </c>
      <c r="G13" s="247">
        <v>42681</v>
      </c>
      <c r="H13" s="248">
        <v>1168.61933496961</v>
      </c>
      <c r="I13" s="252">
        <v>42779</v>
      </c>
      <c r="J13" s="248">
        <v>1248.0111270842301</v>
      </c>
      <c r="K13" s="247">
        <v>42870</v>
      </c>
      <c r="L13" s="248">
        <v>1199.9704767778401</v>
      </c>
      <c r="M13" s="247">
        <v>42954</v>
      </c>
      <c r="N13" s="248">
        <v>1178.46119472437</v>
      </c>
      <c r="O13" s="253">
        <v>43045</v>
      </c>
      <c r="P13" s="248">
        <v>1238.1246086609301</v>
      </c>
    </row>
    <row r="14" spans="1:16">
      <c r="A14" s="247">
        <v>42415</v>
      </c>
      <c r="B14" s="248">
        <v>1030.22</v>
      </c>
      <c r="C14" s="247">
        <v>42513</v>
      </c>
      <c r="D14" s="248">
        <v>1143.1992332029799</v>
      </c>
      <c r="E14" s="254">
        <v>42597</v>
      </c>
      <c r="F14" s="256">
        <v>1112.3248937276001</v>
      </c>
      <c r="G14" s="251">
        <v>42688</v>
      </c>
      <c r="H14" s="248">
        <v>1160.12993412119</v>
      </c>
      <c r="I14" s="252">
        <v>42786</v>
      </c>
      <c r="J14" s="248">
        <v>1248.7066164582</v>
      </c>
      <c r="K14" s="247">
        <v>42877</v>
      </c>
      <c r="L14" s="248">
        <v>1199.9068117803899</v>
      </c>
      <c r="M14" s="247">
        <v>42961</v>
      </c>
      <c r="N14" s="248">
        <v>1179.9995810095199</v>
      </c>
      <c r="O14" s="247">
        <v>43052</v>
      </c>
      <c r="P14" s="248">
        <v>1241.4019746046699</v>
      </c>
    </row>
    <row r="15" spans="1:16">
      <c r="A15" s="253">
        <v>42422</v>
      </c>
      <c r="B15" s="248">
        <v>1041.76</v>
      </c>
      <c r="C15" s="247">
        <v>42520</v>
      </c>
      <c r="D15" s="248">
        <v>1168.7201489479</v>
      </c>
      <c r="E15" s="254">
        <v>42604</v>
      </c>
      <c r="F15" s="256">
        <v>1130.5305492585001</v>
      </c>
      <c r="G15" s="247">
        <v>42695</v>
      </c>
      <c r="H15" s="248">
        <v>1158.0546362713001</v>
      </c>
      <c r="I15" s="252">
        <v>42793</v>
      </c>
      <c r="J15" s="248">
        <v>1249.9436117810301</v>
      </c>
      <c r="K15" s="247">
        <v>42884</v>
      </c>
      <c r="L15" s="248">
        <v>1201.2978611106601</v>
      </c>
      <c r="M15" s="247">
        <v>42968</v>
      </c>
      <c r="N15" s="248">
        <v>1175.6925396455799</v>
      </c>
      <c r="O15" s="253">
        <v>43059</v>
      </c>
      <c r="P15" s="248">
        <v>1247.6782006777401</v>
      </c>
    </row>
    <row r="16" spans="1:16">
      <c r="A16" s="247">
        <v>42429</v>
      </c>
      <c r="B16" s="248"/>
      <c r="E16" s="254">
        <v>42611</v>
      </c>
      <c r="F16" s="256">
        <v>1142.1350650391801</v>
      </c>
      <c r="G16" s="251">
        <v>42702</v>
      </c>
      <c r="H16" s="256">
        <v>1172.6274776878699</v>
      </c>
      <c r="J16" s="248"/>
      <c r="K16" s="247"/>
      <c r="M16" s="247">
        <v>42975</v>
      </c>
      <c r="N16" s="248">
        <v>1174.7391012692799</v>
      </c>
      <c r="O16" s="247">
        <v>43066</v>
      </c>
      <c r="P16" s="248">
        <v>1247.5267034153001</v>
      </c>
    </row>
    <row r="17" spans="1:16">
      <c r="A17" s="251"/>
      <c r="B17" s="248"/>
      <c r="C17" s="247"/>
      <c r="D17" s="248"/>
      <c r="G17" s="247"/>
      <c r="H17" s="248"/>
      <c r="I17" s="257"/>
      <c r="J17" s="248"/>
      <c r="K17" s="247"/>
      <c r="L17" s="248"/>
      <c r="M17" s="247"/>
      <c r="N17" s="248"/>
      <c r="O17" s="251"/>
      <c r="P17" s="248"/>
    </row>
    <row r="18" spans="1:16" ht="13">
      <c r="A18" s="258" t="s">
        <v>195</v>
      </c>
      <c r="B18" s="259">
        <f>AVERAGE(B4:B16)</f>
        <v>1070.950371133745</v>
      </c>
      <c r="C18" s="258" t="s">
        <v>195</v>
      </c>
      <c r="D18" s="259">
        <f>AVERAGE(D4:D15)</f>
        <v>1104.2021302638334</v>
      </c>
      <c r="E18" s="258" t="s">
        <v>195</v>
      </c>
      <c r="F18" s="259">
        <f>AVERAGE(F4:F16)</f>
        <v>1142.1300779445323</v>
      </c>
      <c r="G18" s="258" t="s">
        <v>195</v>
      </c>
      <c r="H18" s="259">
        <f>AVERAGE(H4:H16)</f>
        <v>1156.0119321272962</v>
      </c>
      <c r="I18" s="258" t="s">
        <v>195</v>
      </c>
      <c r="J18" s="259">
        <f>AVERAGE(J4:J15)</f>
        <v>1234.9966919696008</v>
      </c>
      <c r="K18" s="258" t="s">
        <v>195</v>
      </c>
      <c r="L18" s="259">
        <f>AVERAGE(L4:L15)</f>
        <v>1220.3152871348914</v>
      </c>
      <c r="M18" s="258" t="s">
        <v>195</v>
      </c>
      <c r="N18" s="259">
        <f>AVERAGE(N4:N16)</f>
        <v>1171.1274604870709</v>
      </c>
      <c r="O18" s="258" t="s">
        <v>195</v>
      </c>
      <c r="P18" s="259">
        <f>AVERAGE(P4:P16)</f>
        <v>1222.0103228300125</v>
      </c>
    </row>
    <row r="19" spans="1:16" s="263" customFormat="1" ht="13.5" thickBot="1">
      <c r="A19" s="260" t="s">
        <v>196</v>
      </c>
      <c r="B19" s="261">
        <f>B18/1000</f>
        <v>1.0709503711337449</v>
      </c>
      <c r="C19" s="260" t="s">
        <v>196</v>
      </c>
      <c r="D19" s="262">
        <f>D18/1000</f>
        <v>1.1042021302638334</v>
      </c>
      <c r="E19" s="260" t="s">
        <v>196</v>
      </c>
      <c r="F19" s="262">
        <f>F18/1000</f>
        <v>1.1421300779445323</v>
      </c>
      <c r="G19" s="260" t="s">
        <v>196</v>
      </c>
      <c r="H19" s="262">
        <f>H18/1000</f>
        <v>1.1560119321272961</v>
      </c>
      <c r="I19" s="260" t="s">
        <v>196</v>
      </c>
      <c r="J19" s="262">
        <f>J18/1000</f>
        <v>1.2349966919696007</v>
      </c>
      <c r="K19" s="260" t="s">
        <v>196</v>
      </c>
      <c r="L19" s="262">
        <f>L18/1000</f>
        <v>1.2203152871348915</v>
      </c>
      <c r="M19" s="260" t="s">
        <v>196</v>
      </c>
      <c r="N19" s="262">
        <f>N18/1000</f>
        <v>1.1711274604870709</v>
      </c>
      <c r="O19" s="260" t="s">
        <v>196</v>
      </c>
      <c r="P19" s="262">
        <f>P18/1000</f>
        <v>1.2220103228300125</v>
      </c>
    </row>
    <row r="20" spans="1:16" ht="13" thickBot="1">
      <c r="A20" s="264" t="s">
        <v>197</v>
      </c>
      <c r="B20" s="265">
        <v>-0.04</v>
      </c>
      <c r="C20" s="264" t="s">
        <v>197</v>
      </c>
      <c r="D20" s="265">
        <v>-0.04</v>
      </c>
      <c r="E20" s="264" t="s">
        <v>197</v>
      </c>
      <c r="F20" s="265">
        <v>-0.02</v>
      </c>
      <c r="G20" s="264" t="s">
        <v>197</v>
      </c>
      <c r="H20" s="265">
        <v>-0.02</v>
      </c>
      <c r="I20" s="264" t="s">
        <v>197</v>
      </c>
      <c r="J20" s="266">
        <v>0</v>
      </c>
      <c r="K20" s="264" t="s">
        <v>197</v>
      </c>
      <c r="L20" s="265">
        <v>0</v>
      </c>
      <c r="M20" s="264" t="s">
        <v>197</v>
      </c>
      <c r="N20" s="265">
        <v>-0.02</v>
      </c>
      <c r="O20" s="264" t="s">
        <v>197</v>
      </c>
      <c r="P20" s="265">
        <v>0</v>
      </c>
    </row>
    <row r="22" spans="1:16" ht="13" thickBot="1"/>
    <row r="23" spans="1:16" ht="13.5" thickBot="1">
      <c r="A23" s="245" t="s">
        <v>194</v>
      </c>
      <c r="B23" s="246">
        <v>43191</v>
      </c>
      <c r="C23" s="245" t="s">
        <v>194</v>
      </c>
      <c r="D23" s="246">
        <v>43282</v>
      </c>
      <c r="E23" s="243" t="s">
        <v>194</v>
      </c>
      <c r="F23" s="244">
        <v>43374</v>
      </c>
      <c r="G23" s="243" t="s">
        <v>194</v>
      </c>
      <c r="H23" s="244">
        <v>43466</v>
      </c>
      <c r="I23" s="267" t="s">
        <v>194</v>
      </c>
      <c r="J23" s="268">
        <v>43556</v>
      </c>
      <c r="K23" s="269" t="s">
        <v>194</v>
      </c>
      <c r="L23" s="270">
        <v>43647</v>
      </c>
      <c r="M23" s="269" t="s">
        <v>194</v>
      </c>
      <c r="N23" s="270">
        <v>43739</v>
      </c>
    </row>
    <row r="24" spans="1:16" ht="14.5">
      <c r="A24" s="252">
        <v>43073</v>
      </c>
      <c r="B24" s="248">
        <v>1248.6948467864599</v>
      </c>
      <c r="C24" s="271">
        <v>43164</v>
      </c>
      <c r="D24" s="272">
        <v>1258.1722932503601</v>
      </c>
      <c r="E24" s="247">
        <v>43255</v>
      </c>
      <c r="F24" s="248">
        <v>1373.6608813830501</v>
      </c>
      <c r="G24" s="247">
        <v>43346</v>
      </c>
      <c r="H24" s="248">
        <v>1365.44834074038</v>
      </c>
      <c r="I24" s="273">
        <v>43437</v>
      </c>
      <c r="J24" s="274">
        <v>1365.33182192709</v>
      </c>
      <c r="K24" s="275">
        <v>43528</v>
      </c>
      <c r="L24" s="276">
        <v>1346.33091944791</v>
      </c>
      <c r="M24" s="275">
        <v>43619</v>
      </c>
      <c r="N24" s="276">
        <v>1369.0466230745201</v>
      </c>
    </row>
    <row r="25" spans="1:16" ht="14.5">
      <c r="A25" s="252">
        <v>43080</v>
      </c>
      <c r="B25" s="248">
        <v>1243.3448736129601</v>
      </c>
      <c r="C25" s="271">
        <v>43171</v>
      </c>
      <c r="D25" s="272">
        <v>1253.2249651664999</v>
      </c>
      <c r="E25" s="247">
        <v>43262</v>
      </c>
      <c r="F25" s="248">
        <v>1363.48946761565</v>
      </c>
      <c r="G25" s="253">
        <v>43353</v>
      </c>
      <c r="H25" s="248">
        <v>1380.5958655269201</v>
      </c>
      <c r="I25" s="273">
        <v>43444</v>
      </c>
      <c r="J25" s="274">
        <v>1343.96009678524</v>
      </c>
      <c r="K25" s="277">
        <v>43535</v>
      </c>
      <c r="L25" s="276">
        <v>1350.1559103480199</v>
      </c>
      <c r="M25" s="277">
        <v>43626</v>
      </c>
      <c r="N25" s="276">
        <v>1340.5261388040301</v>
      </c>
    </row>
    <row r="26" spans="1:16" ht="14.5">
      <c r="A26" s="252">
        <v>43087</v>
      </c>
      <c r="B26" s="248">
        <v>1249.8536826238301</v>
      </c>
      <c r="C26" s="271">
        <v>43178</v>
      </c>
      <c r="D26" s="272">
        <v>1254.7986943174601</v>
      </c>
      <c r="E26" s="247">
        <v>43269</v>
      </c>
      <c r="F26" s="248">
        <v>1359.0569251310001</v>
      </c>
      <c r="G26" s="247">
        <v>43360</v>
      </c>
      <c r="H26" s="248">
        <v>1382.5761054606501</v>
      </c>
      <c r="I26" s="273">
        <v>43451</v>
      </c>
      <c r="J26" s="274">
        <v>1330.39921514196</v>
      </c>
      <c r="K26" s="275">
        <v>43542</v>
      </c>
      <c r="L26" s="276">
        <v>1350.45639454141</v>
      </c>
      <c r="M26" s="275">
        <v>43633</v>
      </c>
      <c r="N26" s="276">
        <v>1326.8365187955401</v>
      </c>
    </row>
    <row r="27" spans="1:16" ht="14.5">
      <c r="A27" s="252">
        <v>43101</v>
      </c>
      <c r="B27" s="248">
        <v>1259.87715406033</v>
      </c>
      <c r="C27" s="271">
        <v>43185</v>
      </c>
      <c r="D27" s="272">
        <v>1265.6005407154601</v>
      </c>
      <c r="E27" s="247">
        <v>43276</v>
      </c>
      <c r="F27" s="248">
        <v>1350.3166212333799</v>
      </c>
      <c r="G27" s="247">
        <v>43367</v>
      </c>
      <c r="H27" s="248">
        <v>1378.43627123073</v>
      </c>
      <c r="I27" s="273">
        <v>43472</v>
      </c>
      <c r="J27" s="274">
        <v>1287.2221481896399</v>
      </c>
      <c r="K27" s="277">
        <v>43549</v>
      </c>
      <c r="L27" s="276">
        <v>1350.5482652662799</v>
      </c>
      <c r="M27" s="277">
        <v>43640</v>
      </c>
      <c r="N27" s="276">
        <v>1323.67616233473</v>
      </c>
    </row>
    <row r="28" spans="1:16" ht="14.5">
      <c r="A28" s="252">
        <v>43108</v>
      </c>
      <c r="B28" s="248">
        <v>1283.4931055882</v>
      </c>
      <c r="C28" s="271">
        <v>43199</v>
      </c>
      <c r="D28" s="272">
        <v>1278.37378486428</v>
      </c>
      <c r="E28" s="247">
        <v>43283</v>
      </c>
      <c r="F28" s="248">
        <v>1349.5547338664501</v>
      </c>
      <c r="G28" s="253">
        <v>43374</v>
      </c>
      <c r="H28" s="248">
        <v>1385.4668505029899</v>
      </c>
      <c r="I28" s="273">
        <v>43479</v>
      </c>
      <c r="J28" s="274">
        <v>1294.13444141423</v>
      </c>
      <c r="K28" s="275">
        <v>43556</v>
      </c>
      <c r="L28" s="276">
        <v>1346.08657582611</v>
      </c>
      <c r="M28" s="275">
        <v>43647</v>
      </c>
      <c r="N28" s="276">
        <v>1326.0830422527899</v>
      </c>
    </row>
    <row r="29" spans="1:16" ht="14.5">
      <c r="A29" s="252">
        <v>43115</v>
      </c>
      <c r="B29" s="248">
        <v>1283.05188857195</v>
      </c>
      <c r="C29" s="271">
        <v>43206</v>
      </c>
      <c r="D29" s="272">
        <v>1291.1510704749301</v>
      </c>
      <c r="E29" s="247">
        <v>43290</v>
      </c>
      <c r="F29" s="248">
        <v>1354.74223676208</v>
      </c>
      <c r="G29" s="247">
        <v>43381</v>
      </c>
      <c r="H29" s="248">
        <v>1413.6213229391501</v>
      </c>
      <c r="I29" s="273">
        <v>43486</v>
      </c>
      <c r="J29" s="274">
        <v>1305.4650807053499</v>
      </c>
      <c r="K29" s="277">
        <v>43563</v>
      </c>
      <c r="L29" s="276">
        <v>1351.5338456099701</v>
      </c>
      <c r="M29" s="277">
        <v>43654</v>
      </c>
      <c r="N29" s="276">
        <v>1321.9830863944901</v>
      </c>
    </row>
    <row r="30" spans="1:16" ht="14.5">
      <c r="A30" s="252">
        <v>43122</v>
      </c>
      <c r="B30" s="248">
        <v>1284.54339927767</v>
      </c>
      <c r="C30" s="271">
        <v>43213</v>
      </c>
      <c r="D30" s="272">
        <v>1297.3527417345899</v>
      </c>
      <c r="E30" s="247">
        <v>43297</v>
      </c>
      <c r="F30" s="248">
        <v>1354.2592350094501</v>
      </c>
      <c r="G30" s="247">
        <v>43388</v>
      </c>
      <c r="H30" s="248">
        <v>1422.5409237968199</v>
      </c>
      <c r="I30" s="273">
        <v>43493</v>
      </c>
      <c r="J30" s="274">
        <v>1311.0920837080801</v>
      </c>
      <c r="K30" s="275">
        <v>43570</v>
      </c>
      <c r="L30" s="276">
        <v>1361.8879306224301</v>
      </c>
      <c r="M30" s="275">
        <v>43661</v>
      </c>
      <c r="N30" s="276">
        <v>1329.2888645560299</v>
      </c>
    </row>
    <row r="31" spans="1:16" ht="14.5">
      <c r="A31" s="252">
        <v>43129</v>
      </c>
      <c r="B31" s="248">
        <v>1286.6622112427999</v>
      </c>
      <c r="C31" s="271">
        <v>43220</v>
      </c>
      <c r="D31" s="272">
        <v>1308.5663949499101</v>
      </c>
      <c r="E31" s="247">
        <v>43304</v>
      </c>
      <c r="F31" s="248">
        <v>1344.7789744208401</v>
      </c>
      <c r="G31" s="253">
        <v>43395</v>
      </c>
      <c r="H31" s="248">
        <v>1420.5006046787</v>
      </c>
      <c r="I31" s="273">
        <v>43500</v>
      </c>
      <c r="J31" s="274">
        <v>1312.2974518057699</v>
      </c>
      <c r="K31" s="275">
        <v>43584</v>
      </c>
      <c r="L31" s="276">
        <v>1376.7836109019599</v>
      </c>
      <c r="M31" s="277">
        <v>43668</v>
      </c>
      <c r="N31" s="276">
        <v>1329.3933995925699</v>
      </c>
    </row>
    <row r="32" spans="1:16" ht="14.5">
      <c r="A32" s="252">
        <v>43136</v>
      </c>
      <c r="B32" s="248">
        <v>1283.9311746993701</v>
      </c>
      <c r="C32" s="271">
        <v>43227</v>
      </c>
      <c r="D32" s="272">
        <v>1315.7096797336301</v>
      </c>
      <c r="E32" s="247">
        <v>43311</v>
      </c>
      <c r="F32" s="248">
        <v>1348.87312357104</v>
      </c>
      <c r="G32" s="247">
        <v>43402</v>
      </c>
      <c r="H32" s="248">
        <v>1425.4223847619201</v>
      </c>
      <c r="I32" s="273">
        <v>43507</v>
      </c>
      <c r="J32" s="274">
        <v>1314.54671280821</v>
      </c>
      <c r="K32" s="277">
        <v>43591</v>
      </c>
      <c r="L32" s="276">
        <v>1382.3505831827999</v>
      </c>
      <c r="M32" s="275">
        <v>43675</v>
      </c>
      <c r="N32" s="276">
        <v>1328.0044979187901</v>
      </c>
    </row>
    <row r="33" spans="1:14" ht="14.5">
      <c r="A33" s="252">
        <v>43143</v>
      </c>
      <c r="B33" s="248">
        <v>1272.7338290663199</v>
      </c>
      <c r="C33" s="271">
        <v>43234</v>
      </c>
      <c r="D33" s="272">
        <v>1333.23483897244</v>
      </c>
      <c r="E33" s="247">
        <v>43318</v>
      </c>
      <c r="F33" s="248">
        <v>1352.0116327737301</v>
      </c>
      <c r="G33" s="247">
        <v>43409</v>
      </c>
      <c r="H33" s="248">
        <v>1433.4424597975401</v>
      </c>
      <c r="I33" s="273">
        <v>43514</v>
      </c>
      <c r="J33" s="274">
        <v>1324.28104266477</v>
      </c>
      <c r="K33" s="275">
        <v>43598</v>
      </c>
      <c r="L33" s="276">
        <v>1376.0440660418501</v>
      </c>
      <c r="M33" s="277">
        <v>43682</v>
      </c>
      <c r="N33" s="276">
        <v>1327.36762845832</v>
      </c>
    </row>
    <row r="34" spans="1:14" ht="14.5">
      <c r="A34" s="252">
        <v>43150</v>
      </c>
      <c r="B34" s="248">
        <v>1257.0271612896499</v>
      </c>
      <c r="C34" s="271">
        <v>43241</v>
      </c>
      <c r="D34" s="272">
        <v>1356.25202521286</v>
      </c>
      <c r="E34" s="247">
        <v>43325</v>
      </c>
      <c r="F34" s="248">
        <v>1351.7019866081901</v>
      </c>
      <c r="G34" s="253">
        <v>43416</v>
      </c>
      <c r="H34" s="248">
        <v>1425.0116645380899</v>
      </c>
      <c r="I34" s="273">
        <v>43521</v>
      </c>
      <c r="J34" s="274">
        <v>1337.4215404968299</v>
      </c>
      <c r="K34" s="277">
        <v>43605</v>
      </c>
      <c r="L34" s="276">
        <v>1378.63880474087</v>
      </c>
      <c r="M34" s="275">
        <v>43689</v>
      </c>
      <c r="N34" s="276">
        <v>1310.79971461015</v>
      </c>
    </row>
    <row r="35" spans="1:14" ht="14.5">
      <c r="A35" s="252">
        <v>43157</v>
      </c>
      <c r="B35" s="248">
        <v>1258.5087821828199</v>
      </c>
      <c r="C35" s="271">
        <v>43248</v>
      </c>
      <c r="D35" s="272">
        <v>1370.7619095159901</v>
      </c>
      <c r="E35" s="247">
        <v>43332</v>
      </c>
      <c r="F35" s="248">
        <v>1355.28589536051</v>
      </c>
      <c r="G35" s="247">
        <v>43423</v>
      </c>
      <c r="H35" s="248">
        <v>1407.54649449776</v>
      </c>
      <c r="I35" s="273"/>
      <c r="J35" s="274"/>
      <c r="K35" s="275">
        <v>43612</v>
      </c>
      <c r="L35" s="276">
        <v>1377.5034795685399</v>
      </c>
      <c r="M35" s="277">
        <v>43696</v>
      </c>
      <c r="N35" s="276">
        <v>1311.6872222566401</v>
      </c>
    </row>
    <row r="36" spans="1:14" ht="14.5">
      <c r="A36" s="252"/>
      <c r="B36" s="248"/>
      <c r="C36" s="278"/>
      <c r="D36" s="278"/>
      <c r="E36" s="247">
        <v>43339</v>
      </c>
      <c r="F36" s="248">
        <v>1357.6784344960899</v>
      </c>
      <c r="G36" s="247">
        <v>43430</v>
      </c>
      <c r="H36" s="248">
        <v>1390.07909234004</v>
      </c>
      <c r="I36" s="273"/>
      <c r="J36" s="274"/>
      <c r="K36" s="279"/>
      <c r="L36" s="276"/>
      <c r="M36" s="275">
        <v>43703</v>
      </c>
      <c r="N36" s="276">
        <v>1311.2084870087699</v>
      </c>
    </row>
    <row r="37" spans="1:14" ht="14.5">
      <c r="A37" s="257"/>
      <c r="B37" s="248"/>
      <c r="C37" s="271"/>
      <c r="D37" s="272"/>
      <c r="E37" s="247"/>
      <c r="F37" s="248"/>
      <c r="G37" s="251"/>
      <c r="H37" s="248"/>
      <c r="I37" s="280"/>
      <c r="J37" s="274"/>
      <c r="K37" s="281"/>
      <c r="L37" s="276"/>
      <c r="M37" s="281"/>
      <c r="N37" s="276"/>
    </row>
    <row r="38" spans="1:14" ht="14.5">
      <c r="A38" s="258" t="s">
        <v>195</v>
      </c>
      <c r="B38" s="259">
        <f>AVERAGE(B24:B35)</f>
        <v>1267.64350908353</v>
      </c>
      <c r="C38" s="282" t="s">
        <v>195</v>
      </c>
      <c r="D38" s="283">
        <f>AVERAGE(D24:D35)</f>
        <v>1298.5999115757008</v>
      </c>
      <c r="E38" s="258" t="s">
        <v>195</v>
      </c>
      <c r="F38" s="259">
        <f>AVERAGE(F24:F36)</f>
        <v>1355.0315498639586</v>
      </c>
      <c r="G38" s="258" t="s">
        <v>195</v>
      </c>
      <c r="H38" s="259">
        <f>AVERAGE(H24:H36)</f>
        <v>1402.3606446778224</v>
      </c>
      <c r="I38" s="284" t="s">
        <v>195</v>
      </c>
      <c r="J38" s="285">
        <v>1320.5592396042882</v>
      </c>
      <c r="K38" s="286" t="s">
        <v>195</v>
      </c>
      <c r="L38" s="287">
        <f>AVERAGE(L24:L35)</f>
        <v>1362.3600321748459</v>
      </c>
      <c r="M38" s="286" t="s">
        <v>195</v>
      </c>
      <c r="N38" s="287">
        <f>AVERAGE(N24:N36)</f>
        <v>1327.3770296967207</v>
      </c>
    </row>
    <row r="39" spans="1:14" ht="13.5" thickBot="1">
      <c r="A39" s="260" t="s">
        <v>196</v>
      </c>
      <c r="B39" s="262">
        <f>B38/1000</f>
        <v>1.2676435090835301</v>
      </c>
      <c r="C39" s="288" t="s">
        <v>196</v>
      </c>
      <c r="D39" s="289">
        <f>D38/1000</f>
        <v>1.2985999115757008</v>
      </c>
      <c r="E39" s="260" t="s">
        <v>196</v>
      </c>
      <c r="F39" s="262">
        <f>F38/1000</f>
        <v>1.3550315498639587</v>
      </c>
      <c r="G39" s="260" t="s">
        <v>196</v>
      </c>
      <c r="H39" s="262">
        <f>H38/1000</f>
        <v>1.4023606446778223</v>
      </c>
      <c r="I39" s="290" t="s">
        <v>196</v>
      </c>
      <c r="J39" s="291">
        <v>1.3205592396042882</v>
      </c>
      <c r="K39" s="292" t="s">
        <v>196</v>
      </c>
      <c r="L39" s="293">
        <f>L38/1000</f>
        <v>1.3623600321748459</v>
      </c>
      <c r="M39" s="292" t="s">
        <v>196</v>
      </c>
      <c r="N39" s="293">
        <f>N38/1000</f>
        <v>1.3273770296967207</v>
      </c>
    </row>
    <row r="40" spans="1:14" ht="15" thickBot="1">
      <c r="A40" s="264" t="s">
        <v>197</v>
      </c>
      <c r="B40" s="266">
        <v>0</v>
      </c>
      <c r="C40" s="294" t="s">
        <v>197</v>
      </c>
      <c r="D40" s="295">
        <v>0</v>
      </c>
      <c r="E40" s="264" t="s">
        <v>197</v>
      </c>
      <c r="F40" s="265">
        <v>0.02</v>
      </c>
      <c r="G40" s="264" t="s">
        <v>197</v>
      </c>
      <c r="H40" s="265">
        <v>0.02</v>
      </c>
      <c r="I40" s="296" t="s">
        <v>197</v>
      </c>
      <c r="J40" s="297">
        <v>0.02</v>
      </c>
      <c r="K40" s="298" t="s">
        <v>197</v>
      </c>
      <c r="L40" s="299">
        <v>0.02</v>
      </c>
      <c r="M40" s="298" t="s">
        <v>197</v>
      </c>
      <c r="N40" s="299">
        <v>0.02</v>
      </c>
    </row>
  </sheetData>
  <pageMargins left="0.75" right="0.75" top="1" bottom="1" header="0.5" footer="0.5"/>
  <pageSetup paperSize="9" orientation="portrait" r:id="rId1"/>
  <headerFooter alignWithMargins="0">
    <oddFooter>&amp;R&amp;1#&amp;"Calibri"&amp;8&amp;K737373General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G268"/>
  <sheetViews>
    <sheetView zoomScaleNormal="100" workbookViewId="0">
      <pane ySplit="1" topLeftCell="A2" activePane="bottomLeft" state="frozen"/>
      <selection pane="bottomLeft" activeCell="Y11" sqref="Y11"/>
    </sheetView>
  </sheetViews>
  <sheetFormatPr baseColWidth="10" defaultColWidth="9.1796875" defaultRowHeight="0" customHeight="1" zeroHeight="1"/>
  <cols>
    <col min="1" max="1" width="10" style="12" customWidth="1"/>
    <col min="2" max="4" width="10.54296875" style="12" customWidth="1"/>
    <col min="5" max="5" width="2.1796875" style="12" customWidth="1"/>
    <col min="6" max="8" width="10.54296875" style="12" customWidth="1"/>
    <col min="9" max="9" width="1.81640625" style="12" customWidth="1"/>
    <col min="10" max="12" width="10.54296875" style="12" customWidth="1"/>
    <col min="13" max="13" width="1.453125" style="12" customWidth="1"/>
    <col min="14" max="16" width="10.54296875" style="12" customWidth="1"/>
    <col min="17" max="17" width="2.453125" style="12" customWidth="1"/>
    <col min="18" max="18" width="10.54296875" style="12" customWidth="1"/>
    <col min="19" max="19" width="9.7265625" style="12" customWidth="1"/>
    <col min="20" max="20" width="17.26953125" style="12" customWidth="1"/>
    <col min="21" max="21" width="2.453125" style="12" customWidth="1"/>
    <col min="22" max="22" width="2" style="12" customWidth="1"/>
    <col min="23" max="23" width="16.81640625" style="12" customWidth="1"/>
    <col min="24" max="25" width="10.7265625" style="12" customWidth="1"/>
    <col min="26" max="26" width="1.26953125" style="12" customWidth="1"/>
    <col min="27" max="27" width="12" style="12" customWidth="1"/>
    <col min="28" max="28" width="11.54296875" style="12" customWidth="1"/>
    <col min="29" max="29" width="10.1796875" style="12" customWidth="1"/>
    <col min="30" max="30" width="1.7265625" style="12" customWidth="1"/>
    <col min="31" max="31" width="12" style="12" customWidth="1"/>
    <col min="32" max="32" width="11.54296875" style="12" customWidth="1"/>
    <col min="33" max="33" width="10.1796875" style="12" customWidth="1"/>
    <col min="34" max="34" width="1.26953125" style="12" customWidth="1"/>
    <col min="35" max="35" width="12" style="12" customWidth="1"/>
    <col min="36" max="36" width="11.54296875" style="12" customWidth="1"/>
    <col min="37" max="37" width="10.1796875" style="12" customWidth="1"/>
    <col min="38" max="38" width="0.7265625" style="12" customWidth="1"/>
    <col min="39" max="39" width="1.26953125" style="12" customWidth="1"/>
    <col min="40" max="41" width="10.81640625" style="12" customWidth="1"/>
    <col min="42" max="42" width="9.81640625" style="12" customWidth="1"/>
    <col min="43" max="43" width="2.7265625" style="12" customWidth="1"/>
    <col min="44" max="44" width="11.26953125" style="12" customWidth="1"/>
    <col min="45" max="45" width="9.81640625" style="12" customWidth="1"/>
    <col min="46" max="46" width="10.7265625" style="12" customWidth="1"/>
    <col min="47" max="47" width="3" style="12" customWidth="1"/>
    <col min="48" max="48" width="10.26953125" style="12" customWidth="1"/>
    <col min="49" max="49" width="10.54296875" style="12" customWidth="1"/>
    <col min="50" max="50" width="11.26953125" style="12" customWidth="1"/>
    <col min="51" max="51" width="3" style="12" customWidth="1"/>
    <col min="52" max="52" width="11.81640625" style="12" customWidth="1"/>
    <col min="53" max="53" width="9.7265625" style="12" customWidth="1"/>
    <col min="54" max="54" width="10" style="12" customWidth="1"/>
    <col min="55" max="55" width="3.1796875" style="12" customWidth="1"/>
    <col min="56" max="56" width="10.7265625" style="12" customWidth="1"/>
    <col min="57" max="57" width="9.7265625" style="12" customWidth="1"/>
    <col min="58" max="58" width="9.453125" style="12" customWidth="1"/>
    <col min="59" max="59" width="3.54296875" style="12" customWidth="1"/>
    <col min="60" max="67" width="9.1796875" style="12" customWidth="1"/>
    <col min="68" max="16384" width="9.1796875" style="12"/>
  </cols>
  <sheetData>
    <row r="1" spans="1:59" s="130" customFormat="1" ht="24.75" customHeight="1" thickBot="1">
      <c r="A1" s="451" t="s">
        <v>21</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c r="AF1" s="452"/>
      <c r="AG1" s="452"/>
      <c r="AH1" s="452"/>
      <c r="AI1" s="452"/>
      <c r="AJ1" s="452"/>
      <c r="AK1" s="452"/>
      <c r="AL1" s="452"/>
      <c r="AM1" s="452"/>
      <c r="AN1" s="452"/>
      <c r="AO1" s="452"/>
      <c r="AP1" s="453"/>
      <c r="AQ1" s="453"/>
      <c r="AR1" s="454"/>
      <c r="AS1" s="214"/>
      <c r="AT1" s="214"/>
      <c r="AU1" s="214"/>
      <c r="AV1" s="214"/>
      <c r="AW1" s="214"/>
      <c r="AX1" s="214"/>
      <c r="AY1" s="214"/>
      <c r="AZ1" s="214"/>
      <c r="BA1" s="214"/>
      <c r="BB1" s="214"/>
      <c r="BC1" s="214"/>
      <c r="BD1" s="214"/>
      <c r="BE1" s="214"/>
      <c r="BF1" s="214"/>
      <c r="BG1" s="214"/>
    </row>
    <row r="2" spans="1:59" ht="13" thickBot="1">
      <c r="A2" s="131"/>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5"/>
      <c r="AQ2" s="15"/>
      <c r="AR2" s="15"/>
      <c r="AS2" s="15"/>
      <c r="AT2" s="15"/>
      <c r="AU2" s="15"/>
      <c r="AV2" s="15"/>
      <c r="AW2" s="15"/>
      <c r="AX2" s="15"/>
      <c r="AY2" s="15"/>
      <c r="AZ2" s="15"/>
      <c r="BA2" s="15"/>
      <c r="BB2" s="15"/>
      <c r="BC2" s="15"/>
      <c r="BD2" s="15"/>
      <c r="BE2" s="15"/>
      <c r="BF2" s="15"/>
      <c r="BG2" s="15"/>
    </row>
    <row r="3" spans="1:59" ht="13">
      <c r="A3" s="131"/>
      <c r="B3" s="16" t="s">
        <v>22</v>
      </c>
      <c r="C3" s="17"/>
      <c r="D3" s="17"/>
      <c r="E3" s="17"/>
      <c r="F3" s="17"/>
      <c r="G3" s="18"/>
      <c r="H3" s="14"/>
      <c r="I3" s="19"/>
      <c r="J3" s="20" t="s">
        <v>23</v>
      </c>
      <c r="K3" s="21"/>
      <c r="L3" s="21"/>
      <c r="M3" s="21"/>
      <c r="N3" s="21"/>
      <c r="O3" s="21"/>
      <c r="P3" s="21"/>
      <c r="Q3" s="22"/>
      <c r="R3" s="14"/>
      <c r="S3" s="455" t="s">
        <v>24</v>
      </c>
      <c r="T3" s="456"/>
      <c r="U3" s="457"/>
      <c r="V3" s="458" t="s">
        <v>25</v>
      </c>
      <c r="W3" s="459"/>
      <c r="X3" s="14"/>
      <c r="Y3" s="14"/>
      <c r="Z3" s="14"/>
      <c r="AA3" s="14"/>
      <c r="AB3" s="14"/>
      <c r="AC3" s="14"/>
      <c r="AD3" s="14"/>
      <c r="AE3" s="14"/>
      <c r="AF3" s="14"/>
      <c r="AG3" s="14"/>
      <c r="AH3" s="14"/>
      <c r="AI3" s="14"/>
      <c r="AJ3" s="14"/>
      <c r="AK3" s="14"/>
      <c r="AL3" s="14"/>
      <c r="AM3" s="14"/>
      <c r="AN3" s="14"/>
      <c r="AO3" s="14"/>
      <c r="AP3" s="15"/>
      <c r="AQ3" s="15"/>
      <c r="AR3" s="15"/>
      <c r="AS3" s="15"/>
      <c r="AT3" s="15"/>
      <c r="AU3" s="15"/>
      <c r="AV3" s="15"/>
      <c r="AW3" s="15"/>
      <c r="AX3" s="15"/>
      <c r="AY3" s="15"/>
      <c r="AZ3" s="15"/>
      <c r="BA3" s="15"/>
      <c r="BB3" s="15"/>
      <c r="BC3" s="15"/>
      <c r="BD3" s="15"/>
      <c r="BE3" s="15"/>
      <c r="BF3" s="15"/>
      <c r="BG3" s="15"/>
    </row>
    <row r="4" spans="1:59" ht="14.25" customHeight="1">
      <c r="A4" s="132"/>
      <c r="B4" s="460" t="s">
        <v>26</v>
      </c>
      <c r="C4" s="461"/>
      <c r="D4" s="461"/>
      <c r="E4" s="461"/>
      <c r="F4" s="461"/>
      <c r="G4" s="462"/>
      <c r="H4" s="14"/>
      <c r="I4" s="23"/>
      <c r="J4" s="13" t="s">
        <v>27</v>
      </c>
      <c r="K4" s="14"/>
      <c r="L4" s="14"/>
      <c r="M4" s="14"/>
      <c r="N4" s="14"/>
      <c r="O4" s="14"/>
      <c r="P4" s="24"/>
      <c r="Q4" s="25"/>
      <c r="R4" s="216"/>
      <c r="S4" s="423" t="s">
        <v>203</v>
      </c>
      <c r="T4" s="424"/>
      <c r="U4" s="425"/>
      <c r="V4" s="426" t="s">
        <v>204</v>
      </c>
      <c r="W4" s="427"/>
      <c r="X4" s="14"/>
      <c r="Y4" s="14"/>
      <c r="Z4" s="14"/>
      <c r="AA4" s="14"/>
      <c r="AB4" s="14"/>
      <c r="AC4" s="14"/>
      <c r="AD4" s="14"/>
      <c r="AE4" s="14"/>
      <c r="AF4" s="14"/>
      <c r="AG4" s="14"/>
      <c r="AH4" s="14"/>
      <c r="AI4" s="14"/>
      <c r="AJ4" s="14"/>
      <c r="AK4" s="14"/>
      <c r="AL4" s="14"/>
      <c r="AM4" s="14"/>
      <c r="AN4" s="14"/>
      <c r="AO4" s="14"/>
      <c r="AP4" s="15"/>
      <c r="AQ4" s="15"/>
      <c r="AR4" s="15"/>
      <c r="AS4" s="15"/>
      <c r="AT4" s="15"/>
      <c r="AU4" s="15"/>
      <c r="AV4" s="15"/>
      <c r="AW4" s="15"/>
      <c r="AX4" s="15"/>
      <c r="AY4" s="15"/>
      <c r="AZ4" s="15"/>
      <c r="BA4" s="15"/>
      <c r="BB4" s="15"/>
      <c r="BC4" s="15"/>
      <c r="BD4" s="15"/>
      <c r="BE4" s="15"/>
      <c r="BF4" s="15"/>
      <c r="BG4" s="15"/>
    </row>
    <row r="5" spans="1:59" ht="13">
      <c r="A5" s="132"/>
      <c r="B5" s="460"/>
      <c r="C5" s="461"/>
      <c r="D5" s="461"/>
      <c r="E5" s="461"/>
      <c r="F5" s="461"/>
      <c r="G5" s="462"/>
      <c r="H5" s="14"/>
      <c r="I5" s="14"/>
      <c r="J5" s="26" t="s">
        <v>198</v>
      </c>
      <c r="K5" s="14"/>
      <c r="L5" s="14"/>
      <c r="M5" s="14"/>
      <c r="N5" s="14"/>
      <c r="O5" s="14"/>
      <c r="P5" s="24"/>
      <c r="Q5" s="25"/>
      <c r="R5" s="216"/>
      <c r="S5" s="423" t="s">
        <v>205</v>
      </c>
      <c r="T5" s="424"/>
      <c r="U5" s="425"/>
      <c r="V5" s="426" t="s">
        <v>206</v>
      </c>
      <c r="W5" s="427"/>
      <c r="X5" s="14"/>
      <c r="Y5" s="14"/>
      <c r="Z5" s="14"/>
      <c r="AA5" s="14"/>
      <c r="AB5" s="14"/>
      <c r="AC5" s="14"/>
      <c r="AD5" s="14"/>
      <c r="AE5" s="14"/>
      <c r="AF5" s="14"/>
      <c r="AG5" s="14"/>
      <c r="AH5" s="14"/>
      <c r="AI5" s="14"/>
      <c r="AJ5" s="14"/>
      <c r="AK5" s="14"/>
      <c r="AL5" s="14"/>
      <c r="AM5" s="14"/>
      <c r="AN5" s="14"/>
      <c r="AO5" s="14"/>
      <c r="AP5" s="15"/>
      <c r="AQ5" s="15"/>
      <c r="AR5" s="15"/>
      <c r="AS5" s="15"/>
      <c r="AT5" s="15"/>
      <c r="AU5" s="15"/>
      <c r="AV5" s="15"/>
      <c r="AW5" s="15"/>
      <c r="AX5" s="15"/>
      <c r="AY5" s="15"/>
      <c r="AZ5" s="15"/>
      <c r="BA5" s="15"/>
      <c r="BB5" s="15"/>
      <c r="BC5" s="15"/>
      <c r="BD5" s="15"/>
      <c r="BE5" s="15"/>
      <c r="BF5" s="15"/>
      <c r="BG5" s="15"/>
    </row>
    <row r="6" spans="1:59" ht="13">
      <c r="A6" s="132"/>
      <c r="B6" s="466" t="s">
        <v>308</v>
      </c>
      <c r="C6" s="461"/>
      <c r="D6" s="461"/>
      <c r="E6" s="461"/>
      <c r="F6" s="461"/>
      <c r="G6" s="462"/>
      <c r="H6" s="14"/>
      <c r="I6" s="23"/>
      <c r="J6" s="27" t="s">
        <v>28</v>
      </c>
      <c r="K6" s="14"/>
      <c r="L6" s="14"/>
      <c r="M6" s="14"/>
      <c r="N6" s="14"/>
      <c r="O6" s="14"/>
      <c r="P6" s="24"/>
      <c r="Q6" s="25"/>
      <c r="R6" s="216"/>
      <c r="S6" s="423" t="s">
        <v>304</v>
      </c>
      <c r="T6" s="424"/>
      <c r="U6" s="425"/>
      <c r="V6" s="426" t="s">
        <v>305</v>
      </c>
      <c r="W6" s="427"/>
      <c r="X6" s="14"/>
      <c r="Y6" s="14"/>
      <c r="Z6" s="14"/>
      <c r="AA6" s="14"/>
      <c r="AB6" s="14"/>
      <c r="AC6" s="14"/>
      <c r="AD6" s="14"/>
      <c r="AE6" s="14"/>
      <c r="AF6" s="14"/>
      <c r="AG6" s="14"/>
      <c r="AH6" s="14"/>
      <c r="AI6" s="14"/>
      <c r="AJ6" s="14"/>
      <c r="AK6" s="14"/>
      <c r="AL6" s="14"/>
      <c r="AM6" s="14"/>
      <c r="AN6" s="14"/>
      <c r="AO6" s="14"/>
      <c r="AP6" s="15"/>
      <c r="AQ6" s="15"/>
      <c r="AR6" s="15"/>
      <c r="AS6" s="15"/>
      <c r="AT6" s="15"/>
      <c r="AU6" s="15"/>
      <c r="AV6" s="15"/>
      <c r="AW6" s="15"/>
      <c r="AX6" s="15"/>
      <c r="AY6" s="15"/>
      <c r="AZ6" s="15"/>
      <c r="BA6" s="15"/>
      <c r="BB6" s="15"/>
      <c r="BC6" s="15"/>
      <c r="BD6" s="15"/>
      <c r="BE6" s="15"/>
      <c r="BF6" s="15"/>
      <c r="BG6" s="15"/>
    </row>
    <row r="7" spans="1:59" ht="13">
      <c r="A7" s="132"/>
      <c r="B7" s="460"/>
      <c r="C7" s="461"/>
      <c r="D7" s="461"/>
      <c r="E7" s="461"/>
      <c r="F7" s="461"/>
      <c r="G7" s="462"/>
      <c r="H7" s="14"/>
      <c r="I7" s="28"/>
      <c r="J7" s="27" t="s">
        <v>29</v>
      </c>
      <c r="K7" s="14"/>
      <c r="L7" s="14"/>
      <c r="M7" s="14"/>
      <c r="N7" s="14"/>
      <c r="O7" s="14"/>
      <c r="P7" s="24"/>
      <c r="Q7" s="25"/>
      <c r="R7" s="216"/>
      <c r="S7" s="423" t="s">
        <v>306</v>
      </c>
      <c r="T7" s="424"/>
      <c r="U7" s="425"/>
      <c r="V7" s="426" t="s">
        <v>307</v>
      </c>
      <c r="W7" s="427"/>
      <c r="X7" s="14"/>
      <c r="Y7" s="14"/>
      <c r="Z7" s="14"/>
      <c r="AA7" s="14"/>
      <c r="AB7" s="14"/>
      <c r="AC7" s="14"/>
      <c r="AD7" s="14"/>
      <c r="AE7" s="14"/>
      <c r="AF7" s="14"/>
      <c r="AG7" s="14"/>
      <c r="AH7" s="14"/>
      <c r="AI7" s="14"/>
      <c r="AJ7" s="14"/>
      <c r="AK7" s="14"/>
      <c r="AL7" s="14"/>
      <c r="AM7" s="14"/>
      <c r="AN7" s="14"/>
      <c r="AO7" s="14"/>
      <c r="AP7" s="15"/>
      <c r="AQ7" s="15"/>
      <c r="AR7" s="15"/>
      <c r="AS7" s="15"/>
      <c r="AT7" s="15"/>
      <c r="AU7" s="15"/>
      <c r="AV7" s="15"/>
      <c r="AW7" s="15"/>
      <c r="AX7" s="15"/>
      <c r="AY7" s="15"/>
      <c r="AZ7" s="15"/>
      <c r="BA7" s="15"/>
      <c r="BB7" s="15"/>
      <c r="BC7" s="15"/>
      <c r="BD7" s="15"/>
      <c r="BE7" s="15"/>
      <c r="BF7" s="15"/>
      <c r="BG7" s="15"/>
    </row>
    <row r="8" spans="1:59" ht="13">
      <c r="A8" s="132"/>
      <c r="B8" s="463" t="s">
        <v>30</v>
      </c>
      <c r="C8" s="464"/>
      <c r="D8" s="464"/>
      <c r="E8" s="464"/>
      <c r="F8" s="464"/>
      <c r="G8" s="465"/>
      <c r="H8" s="14"/>
      <c r="I8" s="28"/>
      <c r="J8" s="27" t="s">
        <v>31</v>
      </c>
      <c r="K8" s="24"/>
      <c r="L8" s="24"/>
      <c r="M8" s="24"/>
      <c r="N8" s="24"/>
      <c r="O8" s="24"/>
      <c r="P8" s="14"/>
      <c r="Q8" s="29"/>
      <c r="R8" s="216"/>
      <c r="S8" s="423" t="s">
        <v>290</v>
      </c>
      <c r="T8" s="424"/>
      <c r="U8" s="425"/>
      <c r="V8" s="426" t="s">
        <v>291</v>
      </c>
      <c r="W8" s="427"/>
      <c r="X8" s="147"/>
      <c r="Y8" s="14"/>
      <c r="Z8" s="14"/>
      <c r="AA8" s="14"/>
      <c r="AB8" s="14"/>
      <c r="AC8" s="14"/>
      <c r="AD8" s="14"/>
      <c r="AE8" s="14"/>
      <c r="AF8" s="14"/>
      <c r="AG8" s="14"/>
      <c r="AH8" s="14"/>
      <c r="AI8" s="14"/>
      <c r="AJ8" s="14"/>
      <c r="AK8" s="14"/>
      <c r="AL8" s="14"/>
      <c r="AM8" s="14"/>
      <c r="AN8" s="14"/>
      <c r="AO8" s="14"/>
      <c r="AP8" s="15"/>
      <c r="AQ8" s="15"/>
      <c r="AR8" s="15"/>
      <c r="AS8" s="15"/>
      <c r="AT8" s="15"/>
      <c r="AU8" s="15"/>
      <c r="AV8" s="15"/>
      <c r="AW8" s="15"/>
      <c r="AX8" s="15"/>
      <c r="AY8" s="15"/>
      <c r="AZ8" s="15"/>
      <c r="BA8" s="15"/>
      <c r="BB8" s="15"/>
      <c r="BC8" s="15"/>
      <c r="BD8" s="15"/>
      <c r="BE8" s="15"/>
      <c r="BF8" s="15"/>
      <c r="BG8" s="15"/>
    </row>
    <row r="9" spans="1:59" ht="13">
      <c r="A9" s="132"/>
      <c r="B9" s="463"/>
      <c r="C9" s="464"/>
      <c r="D9" s="464"/>
      <c r="E9" s="464"/>
      <c r="F9" s="464"/>
      <c r="G9" s="465"/>
      <c r="H9" s="14"/>
      <c r="I9" s="28"/>
      <c r="J9" s="27" t="s">
        <v>32</v>
      </c>
      <c r="K9" s="24"/>
      <c r="L9" s="24"/>
      <c r="M9" s="24"/>
      <c r="N9" s="24"/>
      <c r="O9" s="24"/>
      <c r="P9" s="14"/>
      <c r="Q9" s="30"/>
      <c r="R9" s="14"/>
      <c r="S9" s="423" t="s">
        <v>292</v>
      </c>
      <c r="T9" s="424"/>
      <c r="U9" s="425"/>
      <c r="V9" s="426" t="s">
        <v>293</v>
      </c>
      <c r="W9" s="427"/>
      <c r="X9" s="147"/>
      <c r="Y9" s="14"/>
      <c r="Z9" s="14"/>
      <c r="AA9" s="14"/>
      <c r="AB9" s="14"/>
      <c r="AC9" s="14"/>
      <c r="AD9" s="14"/>
      <c r="AE9" s="14"/>
      <c r="AF9" s="14"/>
      <c r="AG9" s="14"/>
      <c r="AH9" s="14"/>
      <c r="AI9" s="14"/>
      <c r="AJ9" s="14"/>
      <c r="AK9" s="14"/>
      <c r="AL9" s="14"/>
      <c r="AM9" s="14"/>
      <c r="AN9" s="14"/>
      <c r="AO9" s="14"/>
      <c r="AP9" s="15"/>
      <c r="AQ9" s="15"/>
      <c r="AR9" s="15"/>
      <c r="AS9" s="15"/>
      <c r="AT9" s="15"/>
      <c r="AU9" s="15"/>
      <c r="AV9" s="15"/>
      <c r="AW9" s="15"/>
      <c r="AX9" s="15"/>
      <c r="AY9" s="15"/>
      <c r="AZ9" s="15"/>
      <c r="BA9" s="15"/>
      <c r="BB9" s="15"/>
      <c r="BC9" s="15"/>
      <c r="BD9" s="15"/>
      <c r="BE9" s="15"/>
      <c r="BF9" s="15"/>
      <c r="BG9" s="15"/>
    </row>
    <row r="10" spans="1:59" ht="13">
      <c r="A10" s="132"/>
      <c r="B10" s="460"/>
      <c r="C10" s="461"/>
      <c r="D10" s="461"/>
      <c r="E10" s="461"/>
      <c r="F10" s="461"/>
      <c r="G10" s="462"/>
      <c r="H10" s="14"/>
      <c r="I10" s="28"/>
      <c r="J10" s="467" t="s">
        <v>33</v>
      </c>
      <c r="K10" s="468"/>
      <c r="L10" s="468"/>
      <c r="M10" s="468"/>
      <c r="N10" s="468"/>
      <c r="O10" s="468"/>
      <c r="P10" s="468"/>
      <c r="Q10" s="469"/>
      <c r="R10" s="14"/>
      <c r="S10" s="423" t="s">
        <v>294</v>
      </c>
      <c r="T10" s="424"/>
      <c r="U10" s="425"/>
      <c r="V10" s="426" t="s">
        <v>295</v>
      </c>
      <c r="W10" s="427"/>
      <c r="X10" s="147"/>
      <c r="Y10" s="14"/>
      <c r="Z10" s="14"/>
      <c r="AA10" s="14"/>
      <c r="AB10" s="14"/>
      <c r="AC10" s="14"/>
      <c r="AD10" s="14"/>
      <c r="AE10" s="14"/>
      <c r="AF10" s="14"/>
      <c r="AG10" s="14"/>
      <c r="AH10" s="14"/>
      <c r="AI10" s="14"/>
      <c r="AJ10" s="14"/>
      <c r="AK10" s="14"/>
      <c r="AL10" s="14"/>
      <c r="AM10" s="14"/>
      <c r="AN10" s="14"/>
      <c r="AO10" s="14"/>
      <c r="AP10" s="15"/>
      <c r="AQ10" s="15"/>
      <c r="AR10" s="15"/>
      <c r="AS10" s="15"/>
      <c r="AT10" s="15"/>
      <c r="AU10" s="15"/>
      <c r="AV10" s="15"/>
      <c r="AW10" s="15"/>
      <c r="AX10" s="15"/>
      <c r="AY10" s="15"/>
      <c r="AZ10" s="15"/>
      <c r="BA10" s="15"/>
      <c r="BB10" s="15"/>
      <c r="BC10" s="15"/>
      <c r="BD10" s="15"/>
      <c r="BE10" s="15"/>
      <c r="BF10" s="15"/>
      <c r="BG10" s="15"/>
    </row>
    <row r="11" spans="1:59" ht="13">
      <c r="A11" s="132"/>
      <c r="B11" s="460"/>
      <c r="C11" s="461"/>
      <c r="D11" s="461"/>
      <c r="E11" s="461"/>
      <c r="F11" s="461"/>
      <c r="G11" s="462"/>
      <c r="H11" s="14"/>
      <c r="I11" s="31"/>
      <c r="J11" s="467"/>
      <c r="K11" s="468"/>
      <c r="L11" s="468"/>
      <c r="M11" s="468"/>
      <c r="N11" s="468"/>
      <c r="O11" s="468"/>
      <c r="P11" s="468"/>
      <c r="Q11" s="469"/>
      <c r="R11" s="24"/>
      <c r="S11" s="423" t="s">
        <v>296</v>
      </c>
      <c r="T11" s="424"/>
      <c r="U11" s="425"/>
      <c r="V11" s="426" t="s">
        <v>297</v>
      </c>
      <c r="W11" s="427"/>
      <c r="X11" s="147"/>
      <c r="Y11" s="14"/>
      <c r="Z11" s="14"/>
      <c r="AA11" s="14"/>
      <c r="AB11" s="14"/>
      <c r="AC11" s="14"/>
      <c r="AD11" s="14"/>
      <c r="AE11" s="14"/>
      <c r="AF11" s="14"/>
      <c r="AG11" s="14"/>
      <c r="AH11" s="14"/>
      <c r="AI11" s="14"/>
      <c r="AJ11" s="14"/>
      <c r="AK11" s="14"/>
      <c r="AL11" s="14"/>
      <c r="AM11" s="14"/>
      <c r="AN11" s="14"/>
      <c r="AO11" s="14"/>
      <c r="AP11" s="15"/>
      <c r="AQ11" s="15"/>
      <c r="AR11" s="15"/>
      <c r="AS11" s="15"/>
      <c r="AT11" s="15"/>
      <c r="AU11" s="15"/>
      <c r="AV11" s="15"/>
      <c r="AW11" s="15"/>
      <c r="AX11" s="15"/>
      <c r="AY11" s="15"/>
      <c r="AZ11" s="15"/>
      <c r="BA11" s="15"/>
      <c r="BB11" s="15"/>
      <c r="BC11" s="15"/>
      <c r="BD11" s="15"/>
      <c r="BE11" s="15"/>
      <c r="BF11" s="15"/>
      <c r="BG11" s="15"/>
    </row>
    <row r="12" spans="1:59" ht="13">
      <c r="A12" s="132"/>
      <c r="B12" s="463" t="s">
        <v>34</v>
      </c>
      <c r="C12" s="464"/>
      <c r="D12" s="464"/>
      <c r="E12" s="464"/>
      <c r="F12" s="464"/>
      <c r="G12" s="465"/>
      <c r="H12" s="14"/>
      <c r="I12" s="32"/>
      <c r="J12" s="27" t="s">
        <v>35</v>
      </c>
      <c r="K12" s="14"/>
      <c r="L12" s="14"/>
      <c r="M12" s="14"/>
      <c r="N12" s="14"/>
      <c r="O12" s="14"/>
      <c r="P12" s="24"/>
      <c r="Q12" s="33"/>
      <c r="R12" s="24"/>
      <c r="S12" s="423" t="s">
        <v>298</v>
      </c>
      <c r="T12" s="424"/>
      <c r="U12" s="425"/>
      <c r="V12" s="426" t="s">
        <v>299</v>
      </c>
      <c r="W12" s="427"/>
      <c r="X12" s="147"/>
      <c r="Y12" s="14"/>
      <c r="Z12" s="14"/>
      <c r="AA12" s="14"/>
      <c r="AB12" s="14"/>
      <c r="AC12" s="14"/>
      <c r="AD12" s="14"/>
      <c r="AE12" s="14"/>
      <c r="AF12" s="14"/>
      <c r="AG12" s="14"/>
      <c r="AH12" s="14"/>
      <c r="AI12" s="14"/>
      <c r="AJ12" s="14"/>
      <c r="AK12" s="14"/>
      <c r="AL12" s="14"/>
      <c r="AM12" s="14"/>
      <c r="AN12" s="14"/>
      <c r="AO12" s="14"/>
      <c r="AP12" s="15"/>
      <c r="AQ12" s="15"/>
      <c r="AR12" s="15"/>
      <c r="AS12" s="15"/>
      <c r="AT12" s="15"/>
      <c r="AU12" s="15"/>
      <c r="AV12" s="15"/>
      <c r="AW12" s="15"/>
      <c r="AX12" s="15"/>
      <c r="AY12" s="15"/>
      <c r="AZ12" s="15"/>
      <c r="BA12" s="15"/>
      <c r="BB12" s="15"/>
      <c r="BC12" s="15"/>
      <c r="BD12" s="15"/>
      <c r="BE12" s="15"/>
      <c r="BF12" s="15"/>
      <c r="BG12" s="15"/>
    </row>
    <row r="13" spans="1:59" ht="13.5" thickBot="1">
      <c r="A13" s="132"/>
      <c r="B13" s="463"/>
      <c r="C13" s="464"/>
      <c r="D13" s="464"/>
      <c r="E13" s="464"/>
      <c r="F13" s="464"/>
      <c r="G13" s="465"/>
      <c r="H13" s="14"/>
      <c r="I13" s="28"/>
      <c r="J13" s="27" t="s">
        <v>38</v>
      </c>
      <c r="K13" s="14"/>
      <c r="L13" s="14"/>
      <c r="M13" s="14"/>
      <c r="N13" s="14"/>
      <c r="O13" s="14"/>
      <c r="P13" s="24"/>
      <c r="Q13" s="33"/>
      <c r="R13" s="24"/>
      <c r="S13" s="443" t="s">
        <v>300</v>
      </c>
      <c r="T13" s="444"/>
      <c r="U13" s="445"/>
      <c r="V13" s="446" t="s">
        <v>301</v>
      </c>
      <c r="W13" s="447"/>
      <c r="X13" s="218"/>
      <c r="Y13" s="14"/>
      <c r="Z13" s="14"/>
      <c r="AA13" s="14"/>
      <c r="AB13" s="14"/>
      <c r="AC13" s="14"/>
      <c r="AD13" s="14"/>
      <c r="AE13" s="14"/>
      <c r="AF13" s="14"/>
      <c r="AG13" s="14"/>
      <c r="AH13" s="14"/>
      <c r="AI13" s="14"/>
      <c r="AJ13" s="14"/>
      <c r="AK13" s="14"/>
      <c r="AL13" s="14"/>
      <c r="AM13" s="14"/>
      <c r="AN13" s="14"/>
      <c r="AO13" s="14"/>
      <c r="AP13" s="15"/>
      <c r="AQ13" s="15"/>
      <c r="AR13" s="15"/>
      <c r="AS13" s="15"/>
      <c r="AT13" s="15"/>
      <c r="AU13" s="15"/>
      <c r="AV13" s="15"/>
      <c r="AW13" s="15"/>
      <c r="AX13" s="15"/>
      <c r="AY13" s="15"/>
      <c r="AZ13" s="15"/>
      <c r="BA13" s="15"/>
      <c r="BB13" s="15"/>
      <c r="BC13" s="15"/>
      <c r="BD13" s="15"/>
      <c r="BE13" s="15"/>
      <c r="BF13" s="15"/>
      <c r="BG13" s="15"/>
    </row>
    <row r="14" spans="1:59" ht="13">
      <c r="A14" s="132"/>
      <c r="B14" s="463" t="s">
        <v>41</v>
      </c>
      <c r="C14" s="464"/>
      <c r="D14" s="464"/>
      <c r="E14" s="464"/>
      <c r="F14" s="464"/>
      <c r="G14" s="465"/>
      <c r="H14" s="14"/>
      <c r="I14" s="28"/>
      <c r="J14" s="27" t="s">
        <v>42</v>
      </c>
      <c r="K14" s="14"/>
      <c r="L14" s="14"/>
      <c r="M14" s="14"/>
      <c r="N14" s="14"/>
      <c r="O14" s="14"/>
      <c r="P14" s="24"/>
      <c r="Q14" s="33"/>
      <c r="R14" s="24"/>
      <c r="S14" s="14"/>
      <c r="T14" s="14"/>
      <c r="U14" s="14"/>
      <c r="V14" s="14"/>
      <c r="W14" s="14"/>
      <c r="X14" s="14"/>
      <c r="Y14" s="14"/>
      <c r="Z14" s="14"/>
      <c r="AA14" s="14"/>
      <c r="AB14" s="14"/>
      <c r="AC14" s="14"/>
      <c r="AD14" s="14"/>
      <c r="AE14" s="14"/>
      <c r="AF14" s="14"/>
      <c r="AG14" s="14"/>
      <c r="AH14" s="14"/>
      <c r="AI14" s="14"/>
      <c r="AJ14" s="14"/>
      <c r="AK14" s="15"/>
      <c r="AL14" s="15"/>
      <c r="AM14" s="15"/>
      <c r="AN14" s="15"/>
      <c r="AO14" s="15"/>
      <c r="AP14" s="15"/>
      <c r="AQ14" s="15"/>
      <c r="AR14" s="15"/>
      <c r="AS14" s="15"/>
      <c r="AT14" s="15"/>
      <c r="AU14" s="15"/>
      <c r="AV14" s="15"/>
      <c r="AW14" s="15"/>
      <c r="AX14" s="15"/>
      <c r="AY14" s="15"/>
      <c r="AZ14" s="15"/>
      <c r="BA14" s="15"/>
      <c r="BB14" s="15"/>
      <c r="BD14" s="15"/>
      <c r="BE14" s="15"/>
      <c r="BF14" s="15"/>
      <c r="BG14" s="15"/>
    </row>
    <row r="15" spans="1:59" ht="13.5" thickBot="1">
      <c r="A15" s="132"/>
      <c r="B15" s="471"/>
      <c r="C15" s="472"/>
      <c r="D15" s="472"/>
      <c r="E15" s="472"/>
      <c r="F15" s="472"/>
      <c r="G15" s="473"/>
      <c r="H15" s="14"/>
      <c r="I15" s="28"/>
      <c r="J15" s="35" t="s">
        <v>43</v>
      </c>
      <c r="K15" s="36"/>
      <c r="L15" s="36"/>
      <c r="M15" s="36"/>
      <c r="N15" s="36"/>
      <c r="O15" s="36"/>
      <c r="P15" s="37"/>
      <c r="Q15" s="38"/>
      <c r="R15" s="24"/>
      <c r="S15" s="34"/>
      <c r="T15" s="34"/>
      <c r="U15" s="34"/>
      <c r="V15" s="14"/>
      <c r="W15" s="14"/>
      <c r="X15" s="14"/>
      <c r="Y15" s="14"/>
      <c r="Z15" s="14"/>
      <c r="AA15" s="14"/>
      <c r="AB15" s="14"/>
      <c r="AC15" s="14"/>
      <c r="AD15" s="14"/>
      <c r="AE15" s="14"/>
      <c r="AF15" s="14"/>
      <c r="AG15" s="14"/>
      <c r="AH15" s="14"/>
      <c r="AI15" s="14"/>
      <c r="AJ15" s="14"/>
      <c r="AK15" s="14"/>
      <c r="AL15" s="14"/>
      <c r="AM15" s="14"/>
      <c r="AN15" s="14"/>
      <c r="AO15" s="14"/>
      <c r="AP15" s="15"/>
      <c r="AQ15" s="15"/>
      <c r="AR15" s="15"/>
      <c r="AS15" s="15"/>
      <c r="AT15" s="15"/>
      <c r="AU15" s="15"/>
      <c r="AV15" s="15"/>
      <c r="AW15" s="15"/>
      <c r="AX15" s="15"/>
      <c r="AY15" s="15"/>
      <c r="AZ15" s="15"/>
      <c r="BA15" s="15"/>
      <c r="BB15" s="15"/>
      <c r="BC15" s="15"/>
      <c r="BD15" s="15"/>
      <c r="BE15" s="15"/>
      <c r="BF15" s="15"/>
      <c r="BG15" s="15"/>
    </row>
    <row r="16" spans="1:59" ht="13.5" customHeight="1">
      <c r="A16" s="132"/>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5"/>
      <c r="AQ16" s="15"/>
      <c r="AR16" s="15"/>
      <c r="AS16" s="15"/>
      <c r="AT16" s="15"/>
      <c r="AU16" s="15"/>
      <c r="AV16" s="15"/>
      <c r="AW16" s="15"/>
      <c r="AX16" s="15"/>
      <c r="AY16" s="15"/>
      <c r="AZ16" s="15"/>
      <c r="BA16" s="15"/>
      <c r="BB16" s="15"/>
      <c r="BC16" s="15"/>
      <c r="BD16" s="15"/>
      <c r="BE16" s="15"/>
      <c r="BF16" s="15"/>
      <c r="BG16" s="15"/>
    </row>
    <row r="17" spans="1:59" ht="13.5" customHeight="1" thickBot="1">
      <c r="A17" s="131"/>
      <c r="B17" s="474" t="s">
        <v>44</v>
      </c>
      <c r="C17" s="474"/>
      <c r="D17" s="39"/>
      <c r="E17" s="14"/>
      <c r="F17" s="475" t="s">
        <v>45</v>
      </c>
      <c r="G17" s="475"/>
      <c r="H17" s="14"/>
      <c r="I17" s="14"/>
      <c r="J17" s="475" t="s">
        <v>47</v>
      </c>
      <c r="K17" s="475"/>
      <c r="L17" s="14"/>
      <c r="M17" s="14"/>
      <c r="N17" s="475" t="s">
        <v>207</v>
      </c>
      <c r="O17" s="475"/>
      <c r="P17" s="14"/>
      <c r="Q17" s="14"/>
      <c r="R17" s="470" t="s">
        <v>48</v>
      </c>
      <c r="S17" s="470"/>
      <c r="T17" s="14"/>
      <c r="U17" s="14"/>
      <c r="V17" s="14"/>
      <c r="W17" s="470" t="s">
        <v>49</v>
      </c>
      <c r="X17" s="215"/>
      <c r="Y17" s="14"/>
      <c r="Z17" s="14"/>
      <c r="AA17" s="474" t="s">
        <v>50</v>
      </c>
      <c r="AB17" s="474"/>
      <c r="AC17" s="39"/>
      <c r="AD17" s="14"/>
      <c r="AE17" s="474" t="s">
        <v>51</v>
      </c>
      <c r="AF17" s="474"/>
      <c r="AG17" s="39"/>
      <c r="AH17" s="14"/>
      <c r="AI17" s="474" t="s">
        <v>52</v>
      </c>
      <c r="AJ17" s="474"/>
      <c r="AK17" s="39"/>
      <c r="AL17" s="14"/>
      <c r="AM17" s="14"/>
      <c r="AN17" s="474" t="s">
        <v>53</v>
      </c>
      <c r="AO17" s="474"/>
      <c r="AP17" s="39"/>
      <c r="AQ17" s="15"/>
      <c r="AR17" s="474" t="s">
        <v>54</v>
      </c>
      <c r="AS17" s="474"/>
      <c r="AT17" s="39"/>
      <c r="AU17" s="15"/>
      <c r="AV17" s="474" t="s">
        <v>55</v>
      </c>
      <c r="AW17" s="474"/>
      <c r="AX17" s="39"/>
      <c r="AY17" s="15"/>
      <c r="AZ17" s="474" t="s">
        <v>56</v>
      </c>
      <c r="BA17" s="474"/>
      <c r="BB17" s="39"/>
      <c r="BC17" s="15"/>
      <c r="BD17" s="474" t="s">
        <v>46</v>
      </c>
      <c r="BE17" s="474"/>
      <c r="BF17" s="39"/>
      <c r="BG17" s="15"/>
    </row>
    <row r="18" spans="1:59" ht="13.5" thickBot="1">
      <c r="A18" s="131"/>
      <c r="B18" s="474"/>
      <c r="C18" s="474"/>
      <c r="D18" s="40">
        <v>1</v>
      </c>
      <c r="E18" s="14"/>
      <c r="F18" s="475"/>
      <c r="G18" s="475"/>
      <c r="H18" s="40">
        <v>1</v>
      </c>
      <c r="I18" s="14"/>
      <c r="J18" s="475"/>
      <c r="K18" s="475"/>
      <c r="L18" s="40">
        <v>1</v>
      </c>
      <c r="M18" s="14"/>
      <c r="N18" s="475"/>
      <c r="O18" s="475"/>
      <c r="P18" s="40">
        <v>1</v>
      </c>
      <c r="Q18" s="14"/>
      <c r="R18" s="470"/>
      <c r="S18" s="470"/>
      <c r="T18" s="40">
        <v>1</v>
      </c>
      <c r="U18" s="14"/>
      <c r="V18" s="14"/>
      <c r="W18" s="470"/>
      <c r="X18" s="215"/>
      <c r="Y18" s="40">
        <v>1</v>
      </c>
      <c r="Z18" s="14"/>
      <c r="AA18" s="474"/>
      <c r="AB18" s="474"/>
      <c r="AC18" s="40">
        <v>1</v>
      </c>
      <c r="AD18" s="14"/>
      <c r="AE18" s="474"/>
      <c r="AF18" s="474"/>
      <c r="AG18" s="40">
        <v>1</v>
      </c>
      <c r="AH18" s="14"/>
      <c r="AI18" s="474"/>
      <c r="AJ18" s="474"/>
      <c r="AK18" s="40">
        <v>1</v>
      </c>
      <c r="AL18" s="14"/>
      <c r="AM18" s="14"/>
      <c r="AN18" s="474"/>
      <c r="AO18" s="474"/>
      <c r="AP18" s="40">
        <v>1</v>
      </c>
      <c r="AQ18" s="15"/>
      <c r="AR18" s="474"/>
      <c r="AS18" s="474"/>
      <c r="AT18" s="40">
        <v>1</v>
      </c>
      <c r="AU18" s="15"/>
      <c r="AV18" s="474"/>
      <c r="AW18" s="474"/>
      <c r="AX18" s="40">
        <v>0.1</v>
      </c>
      <c r="AY18" s="15"/>
      <c r="AZ18" s="474"/>
      <c r="BA18" s="474"/>
      <c r="BB18" s="40">
        <v>1</v>
      </c>
      <c r="BC18" s="15"/>
      <c r="BD18" s="474"/>
      <c r="BE18" s="474"/>
      <c r="BF18" s="40">
        <v>1</v>
      </c>
      <c r="BG18" s="15"/>
    </row>
    <row r="19" spans="1:59" ht="13" thickBot="1">
      <c r="A19" s="131"/>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5"/>
      <c r="AR19" s="14"/>
      <c r="AS19" s="14"/>
      <c r="AT19" s="14"/>
      <c r="AU19" s="15"/>
      <c r="AV19" s="14"/>
      <c r="AW19" s="14"/>
      <c r="AX19" s="14"/>
      <c r="AY19" s="15"/>
      <c r="AZ19" s="14"/>
      <c r="BA19" s="14"/>
      <c r="BB19" s="14"/>
      <c r="BC19" s="15"/>
      <c r="BD19" s="14"/>
      <c r="BE19" s="14"/>
      <c r="BF19" s="14"/>
      <c r="BG19" s="15"/>
    </row>
    <row r="20" spans="1:59" ht="13" thickBot="1">
      <c r="A20" s="131"/>
      <c r="B20" s="41" t="s">
        <v>58</v>
      </c>
      <c r="C20" s="14"/>
      <c r="D20" s="14"/>
      <c r="E20" s="39"/>
      <c r="F20" s="41" t="s">
        <v>58</v>
      </c>
      <c r="G20" s="14"/>
      <c r="H20" s="14"/>
      <c r="I20" s="14"/>
      <c r="J20" s="41" t="s">
        <v>58</v>
      </c>
      <c r="K20" s="14"/>
      <c r="L20" s="14"/>
      <c r="M20" s="39"/>
      <c r="N20" s="41" t="s">
        <v>58</v>
      </c>
      <c r="O20" s="14"/>
      <c r="P20" s="14"/>
      <c r="Q20" s="14"/>
      <c r="R20" s="41" t="s">
        <v>57</v>
      </c>
      <c r="S20" s="14"/>
      <c r="T20" s="14"/>
      <c r="U20" s="14"/>
      <c r="V20" s="14"/>
      <c r="W20" s="41" t="s">
        <v>57</v>
      </c>
      <c r="X20" s="14"/>
      <c r="Y20" s="14"/>
      <c r="Z20" s="14"/>
      <c r="AA20" s="41" t="s">
        <v>57</v>
      </c>
      <c r="AB20" s="14"/>
      <c r="AC20" s="14"/>
      <c r="AD20" s="14"/>
      <c r="AE20" s="41" t="s">
        <v>59</v>
      </c>
      <c r="AF20" s="14"/>
      <c r="AG20" s="14"/>
      <c r="AH20" s="14"/>
      <c r="AI20" s="41" t="s">
        <v>57</v>
      </c>
      <c r="AJ20" s="14"/>
      <c r="AK20" s="14"/>
      <c r="AL20" s="14"/>
      <c r="AM20" s="14"/>
      <c r="AN20" s="41" t="s">
        <v>57</v>
      </c>
      <c r="AO20" s="14"/>
      <c r="AP20" s="14"/>
      <c r="AQ20" s="15"/>
      <c r="AR20" s="41" t="s">
        <v>60</v>
      </c>
      <c r="AS20" s="14"/>
      <c r="AT20" s="14"/>
      <c r="AU20" s="15"/>
      <c r="AV20" s="41" t="s">
        <v>57</v>
      </c>
      <c r="AW20" s="14"/>
      <c r="AX20" s="14"/>
      <c r="AY20" s="15"/>
      <c r="AZ20" s="41" t="s">
        <v>57</v>
      </c>
      <c r="BA20" s="14"/>
      <c r="BB20" s="14"/>
      <c r="BC20" s="15"/>
      <c r="BD20" s="41" t="s">
        <v>57</v>
      </c>
      <c r="BE20" s="14"/>
      <c r="BF20" s="14"/>
      <c r="BG20" s="15"/>
    </row>
    <row r="21" spans="1:59" ht="27" customHeight="1" thickBot="1">
      <c r="A21" s="131"/>
      <c r="B21" s="42" t="s">
        <v>62</v>
      </c>
      <c r="C21" s="43" t="s">
        <v>63</v>
      </c>
      <c r="D21" s="44" t="s">
        <v>61</v>
      </c>
      <c r="E21" s="14"/>
      <c r="F21" s="42" t="s">
        <v>64</v>
      </c>
      <c r="G21" s="43" t="s">
        <v>65</v>
      </c>
      <c r="H21" s="44" t="s">
        <v>61</v>
      </c>
      <c r="I21" s="14"/>
      <c r="J21" s="42" t="s">
        <v>68</v>
      </c>
      <c r="K21" s="43" t="s">
        <v>69</v>
      </c>
      <c r="L21" s="44" t="s">
        <v>61</v>
      </c>
      <c r="M21" s="14"/>
      <c r="N21" s="42" t="s">
        <v>208</v>
      </c>
      <c r="O21" s="43" t="s">
        <v>209</v>
      </c>
      <c r="P21" s="44" t="s">
        <v>61</v>
      </c>
      <c r="Q21" s="14"/>
      <c r="R21" s="42" t="s">
        <v>70</v>
      </c>
      <c r="S21" s="43" t="s">
        <v>71</v>
      </c>
      <c r="T21" s="44" t="s">
        <v>61</v>
      </c>
      <c r="U21" s="14"/>
      <c r="V21" s="29"/>
      <c r="W21" s="42" t="s">
        <v>64</v>
      </c>
      <c r="X21" s="43" t="s">
        <v>65</v>
      </c>
      <c r="Y21" s="44" t="s">
        <v>61</v>
      </c>
      <c r="Z21" s="14"/>
      <c r="AA21" s="42" t="s">
        <v>72</v>
      </c>
      <c r="AB21" s="43" t="s">
        <v>73</v>
      </c>
      <c r="AC21" s="44" t="s">
        <v>61</v>
      </c>
      <c r="AD21" s="14"/>
      <c r="AE21" s="42" t="s">
        <v>62</v>
      </c>
      <c r="AF21" s="43" t="s">
        <v>63</v>
      </c>
      <c r="AG21" s="44" t="s">
        <v>61</v>
      </c>
      <c r="AH21" s="14"/>
      <c r="AI21" s="42" t="s">
        <v>74</v>
      </c>
      <c r="AJ21" s="43" t="s">
        <v>75</v>
      </c>
      <c r="AK21" s="44" t="s">
        <v>61</v>
      </c>
      <c r="AL21" s="14"/>
      <c r="AM21" s="14"/>
      <c r="AN21" s="42" t="s">
        <v>76</v>
      </c>
      <c r="AO21" s="43" t="s">
        <v>77</v>
      </c>
      <c r="AP21" s="44" t="s">
        <v>61</v>
      </c>
      <c r="AQ21" s="15"/>
      <c r="AR21" s="42" t="s">
        <v>62</v>
      </c>
      <c r="AS21" s="43" t="s">
        <v>63</v>
      </c>
      <c r="AT21" s="44" t="s">
        <v>61</v>
      </c>
      <c r="AU21" s="15"/>
      <c r="AV21" s="42" t="s">
        <v>78</v>
      </c>
      <c r="AW21" s="43" t="s">
        <v>79</v>
      </c>
      <c r="AX21" s="44" t="s">
        <v>61</v>
      </c>
      <c r="AY21" s="15"/>
      <c r="AZ21" s="42" t="s">
        <v>80</v>
      </c>
      <c r="BA21" s="43" t="s">
        <v>81</v>
      </c>
      <c r="BB21" s="44" t="s">
        <v>61</v>
      </c>
      <c r="BC21" s="15"/>
      <c r="BD21" s="42" t="s">
        <v>66</v>
      </c>
      <c r="BE21" s="43" t="s">
        <v>67</v>
      </c>
      <c r="BF21" s="44" t="s">
        <v>61</v>
      </c>
      <c r="BG21" s="15"/>
    </row>
    <row r="22" spans="1:59" ht="12.5">
      <c r="A22" s="131"/>
      <c r="B22" s="219">
        <v>8.0999999999999908</v>
      </c>
      <c r="C22" s="220">
        <v>8.2899999999999903</v>
      </c>
      <c r="D22" s="221">
        <f t="shared" ref="D22:D26" si="0">((((B22+0.1))/9.6)-1)*$D$18</f>
        <v>-0.14583333333333426</v>
      </c>
      <c r="E22" s="14"/>
      <c r="F22" s="219">
        <v>9.4</v>
      </c>
      <c r="G22" s="220">
        <v>9.59</v>
      </c>
      <c r="H22" s="221">
        <f t="shared" ref="H22:H26" si="1">((((F22+0.1))/10.9)-1)*$H$18</f>
        <v>-0.12844036697247707</v>
      </c>
      <c r="I22" s="14"/>
      <c r="J22" s="52">
        <v>0.79</v>
      </c>
      <c r="K22" s="53">
        <v>0.81</v>
      </c>
      <c r="L22" s="55">
        <f t="shared" ref="L22:L26" si="2">((((J22+0.015))/1.015)-1)*$P$18</f>
        <v>-0.20689655172413779</v>
      </c>
      <c r="M22" s="14"/>
      <c r="N22" s="222">
        <v>1.06</v>
      </c>
      <c r="O22" s="223">
        <v>1.08</v>
      </c>
      <c r="P22" s="221">
        <f t="shared" ref="P22:P26" si="3">((((N22+0.015))/1.285)-1)*$P$18</f>
        <v>-0.16342412451361865</v>
      </c>
      <c r="Q22" s="14"/>
      <c r="R22" s="61">
        <v>8.1999999999999993</v>
      </c>
      <c r="S22" s="62">
        <v>8.4900000000000109</v>
      </c>
      <c r="T22" s="56">
        <f t="shared" ref="T22:T26" si="4">((((R22+0.15))/10.45)-1)*$T$18</f>
        <v>-0.200956937799043</v>
      </c>
      <c r="U22" s="14"/>
      <c r="V22" s="29"/>
      <c r="W22" s="224">
        <v>0.91</v>
      </c>
      <c r="X22" s="225">
        <v>0.93</v>
      </c>
      <c r="Y22" s="226">
        <f t="shared" ref="Y22:Y26" si="5">((((W22+0.015))/1.135)-1)*$Y$18</f>
        <v>-0.18502202643171806</v>
      </c>
      <c r="Z22" s="14"/>
      <c r="AA22" s="63">
        <v>11.9</v>
      </c>
      <c r="AB22" s="64">
        <v>12.09</v>
      </c>
      <c r="AC22" s="65">
        <f t="shared" ref="AC22:AC40" si="6">((((AA22+0.1))/13.4)-1)*$AC$18</f>
        <v>-0.10447761194029848</v>
      </c>
      <c r="AD22" s="14"/>
      <c r="AE22" s="63">
        <v>6.7</v>
      </c>
      <c r="AF22" s="64">
        <v>6.79</v>
      </c>
      <c r="AG22" s="65">
        <f t="shared" ref="AG22:AG26" si="7">((((AE22+0.05))/7.45)-1)*$AG$18</f>
        <v>-9.3959731543624136E-2</v>
      </c>
      <c r="AH22" s="14"/>
      <c r="AI22" s="63">
        <v>19.5</v>
      </c>
      <c r="AJ22" s="64">
        <v>19.989999999999998</v>
      </c>
      <c r="AK22" s="51">
        <f t="shared" ref="AK22:AK26" si="8">((((AI22+0.25))/23.25)-1)*$AK$18</f>
        <v>-0.15053763440860213</v>
      </c>
      <c r="AL22" s="14"/>
      <c r="AM22" s="14"/>
      <c r="AN22" s="58">
        <v>0.73</v>
      </c>
      <c r="AO22" s="59">
        <v>0.74</v>
      </c>
      <c r="AP22" s="47">
        <f t="shared" ref="AP22:AP26" si="9">((((AN22+0.005))/0.875)-1)*$AP$18</f>
        <v>-0.16000000000000003</v>
      </c>
      <c r="AQ22" s="15"/>
      <c r="AR22" s="61">
        <v>0.92</v>
      </c>
      <c r="AS22" s="62">
        <v>0.94</v>
      </c>
      <c r="AT22" s="56">
        <f t="shared" ref="AT22:AT26" si="10">((((AR22+0.015))/1.145)-1)*$AT$18</f>
        <v>-0.18340611353711789</v>
      </c>
      <c r="AU22" s="15"/>
      <c r="AV22" s="61">
        <v>-0.5</v>
      </c>
      <c r="AW22" s="62">
        <v>-9.9999999999997903E-3</v>
      </c>
      <c r="AX22" s="56">
        <f t="shared" ref="AX22:AX26" si="11">((((AV22+0.25))/3.25)-1)*$AX$18</f>
        <v>-0.1076923076923077</v>
      </c>
      <c r="AY22" s="15"/>
      <c r="AZ22" s="61">
        <v>1.1000000000000001</v>
      </c>
      <c r="BA22" s="62">
        <v>1.1399999999999999</v>
      </c>
      <c r="BB22" s="50">
        <f t="shared" ref="BB22:BB26" si="12">((((AZ22+0.025))/1.475)-1)*$BB$18</f>
        <v>-0.23728813559322037</v>
      </c>
      <c r="BC22" s="15"/>
      <c r="BD22" s="52">
        <v>3.1</v>
      </c>
      <c r="BE22" s="53">
        <v>3.19</v>
      </c>
      <c r="BF22" s="50">
        <f t="shared" ref="BF22:BF26" si="13">((((BD22+0.05))/3.85)-1)*$BF$18</f>
        <v>-0.18181818181818188</v>
      </c>
      <c r="BG22" s="15"/>
    </row>
    <row r="23" spans="1:59" ht="12.5">
      <c r="A23" s="131"/>
      <c r="B23" s="58">
        <v>8.3000000000000007</v>
      </c>
      <c r="C23" s="59">
        <v>8.4899999999999896</v>
      </c>
      <c r="D23" s="55">
        <f t="shared" si="0"/>
        <v>-0.12499999999999989</v>
      </c>
      <c r="E23" s="14"/>
      <c r="F23" s="58">
        <v>9.6</v>
      </c>
      <c r="G23" s="59">
        <v>9.7899999999999991</v>
      </c>
      <c r="H23" s="55">
        <f t="shared" si="1"/>
        <v>-0.11009174311926617</v>
      </c>
      <c r="I23" s="14"/>
      <c r="J23" s="52">
        <v>0.82</v>
      </c>
      <c r="K23" s="53">
        <v>0.84</v>
      </c>
      <c r="L23" s="55">
        <f t="shared" si="2"/>
        <v>-0.17733990147783252</v>
      </c>
      <c r="M23" s="14"/>
      <c r="N23" s="52">
        <v>1.0900000000000001</v>
      </c>
      <c r="O23" s="53">
        <v>1.1100000000000001</v>
      </c>
      <c r="P23" s="55">
        <f t="shared" si="3"/>
        <v>-0.1400778210116731</v>
      </c>
      <c r="Q23" s="14"/>
      <c r="R23" s="61">
        <v>8.5</v>
      </c>
      <c r="S23" s="62">
        <v>8.7899999999999991</v>
      </c>
      <c r="T23" s="56">
        <f t="shared" si="4"/>
        <v>-0.1722488038277511</v>
      </c>
      <c r="U23" s="14"/>
      <c r="V23" s="29"/>
      <c r="W23" s="61">
        <v>0.94</v>
      </c>
      <c r="X23" s="62">
        <v>0.96</v>
      </c>
      <c r="Y23" s="56">
        <f t="shared" si="5"/>
        <v>-0.15859030837004406</v>
      </c>
      <c r="Z23" s="14"/>
      <c r="AA23" s="63">
        <v>12.1</v>
      </c>
      <c r="AB23" s="64">
        <v>12.29</v>
      </c>
      <c r="AC23" s="65">
        <f t="shared" si="6"/>
        <v>-8.9552238805970186E-2</v>
      </c>
      <c r="AD23" s="14"/>
      <c r="AE23" s="63">
        <v>6.8</v>
      </c>
      <c r="AF23" s="64">
        <v>6.89</v>
      </c>
      <c r="AG23" s="65">
        <f t="shared" si="7"/>
        <v>-8.0536912751677958E-2</v>
      </c>
      <c r="AH23" s="14"/>
      <c r="AI23" s="63">
        <v>20</v>
      </c>
      <c r="AJ23" s="64">
        <v>20.49</v>
      </c>
      <c r="AK23" s="51">
        <f t="shared" si="8"/>
        <v>-0.12903225806451613</v>
      </c>
      <c r="AL23" s="14"/>
      <c r="AM23" s="14"/>
      <c r="AN23" s="58">
        <v>0.75</v>
      </c>
      <c r="AO23" s="59">
        <v>0.76</v>
      </c>
      <c r="AP23" s="47">
        <f t="shared" si="9"/>
        <v>-0.13714285714285712</v>
      </c>
      <c r="AQ23" s="15"/>
      <c r="AR23" s="61">
        <v>0.95</v>
      </c>
      <c r="AS23" s="62">
        <v>0.97</v>
      </c>
      <c r="AT23" s="56">
        <f t="shared" si="10"/>
        <v>-0.15720524017467252</v>
      </c>
      <c r="AU23" s="15"/>
      <c r="AV23" s="61">
        <v>0</v>
      </c>
      <c r="AW23" s="62">
        <v>0.49</v>
      </c>
      <c r="AX23" s="56">
        <f t="shared" si="11"/>
        <v>-9.2307692307692313E-2</v>
      </c>
      <c r="AY23" s="15"/>
      <c r="AZ23" s="61">
        <v>1.1499999999999999</v>
      </c>
      <c r="BA23" s="62">
        <v>1.19</v>
      </c>
      <c r="BB23" s="50">
        <f t="shared" si="12"/>
        <v>-0.2033898305084747</v>
      </c>
      <c r="BC23" s="15"/>
      <c r="BD23" s="52">
        <v>3.2</v>
      </c>
      <c r="BE23" s="53">
        <v>3.29</v>
      </c>
      <c r="BF23" s="50">
        <f t="shared" si="13"/>
        <v>-0.1558441558441559</v>
      </c>
      <c r="BG23" s="15"/>
    </row>
    <row r="24" spans="1:59" ht="12.5">
      <c r="A24" s="131"/>
      <c r="B24" s="58">
        <v>8.5</v>
      </c>
      <c r="C24" s="59">
        <v>8.69</v>
      </c>
      <c r="D24" s="55">
        <f t="shared" si="0"/>
        <v>-0.10416666666666663</v>
      </c>
      <c r="E24" s="14"/>
      <c r="F24" s="58">
        <v>9.8000000000000007</v>
      </c>
      <c r="G24" s="59">
        <v>9.99</v>
      </c>
      <c r="H24" s="55">
        <f t="shared" si="1"/>
        <v>-9.1743119266055051E-2</v>
      </c>
      <c r="I24" s="14"/>
      <c r="J24" s="52">
        <v>0.85</v>
      </c>
      <c r="K24" s="53">
        <v>0.87</v>
      </c>
      <c r="L24" s="55">
        <f t="shared" si="2"/>
        <v>-0.14778325123152702</v>
      </c>
      <c r="M24" s="14"/>
      <c r="N24" s="52">
        <v>1.1200000000000001</v>
      </c>
      <c r="O24" s="53">
        <v>1.1399999999999999</v>
      </c>
      <c r="P24" s="55">
        <f t="shared" si="3"/>
        <v>-0.11673151750972754</v>
      </c>
      <c r="Q24" s="14"/>
      <c r="R24" s="61">
        <v>8.8000000000000007</v>
      </c>
      <c r="S24" s="62">
        <v>9.09</v>
      </c>
      <c r="T24" s="56">
        <f t="shared" si="4"/>
        <v>-0.14354066985645919</v>
      </c>
      <c r="U24" s="14"/>
      <c r="V24" s="29"/>
      <c r="W24" s="61">
        <v>0.97</v>
      </c>
      <c r="X24" s="62">
        <v>0.99</v>
      </c>
      <c r="Y24" s="56">
        <f t="shared" si="5"/>
        <v>-0.13215859030837007</v>
      </c>
      <c r="Z24" s="14"/>
      <c r="AA24" s="63">
        <v>12.3</v>
      </c>
      <c r="AB24" s="64">
        <v>12.49</v>
      </c>
      <c r="AC24" s="65">
        <f t="shared" si="6"/>
        <v>-7.4626865671641784E-2</v>
      </c>
      <c r="AD24" s="14"/>
      <c r="AE24" s="63">
        <v>6.9</v>
      </c>
      <c r="AF24" s="64">
        <v>6.99</v>
      </c>
      <c r="AG24" s="65">
        <f t="shared" si="7"/>
        <v>-6.7114093959731558E-2</v>
      </c>
      <c r="AH24" s="14"/>
      <c r="AI24" s="63">
        <v>20.5</v>
      </c>
      <c r="AJ24" s="64">
        <v>20.99</v>
      </c>
      <c r="AK24" s="51">
        <f t="shared" si="8"/>
        <v>-0.10752688172043012</v>
      </c>
      <c r="AL24" s="14"/>
      <c r="AM24" s="14"/>
      <c r="AN24" s="58">
        <v>0.77</v>
      </c>
      <c r="AO24" s="59">
        <v>0.78</v>
      </c>
      <c r="AP24" s="47">
        <f t="shared" si="9"/>
        <v>-0.11428571428571421</v>
      </c>
      <c r="AQ24" s="15"/>
      <c r="AR24" s="61">
        <v>0.98</v>
      </c>
      <c r="AS24" s="62">
        <v>1</v>
      </c>
      <c r="AT24" s="56">
        <f t="shared" si="10"/>
        <v>-0.13100436681222705</v>
      </c>
      <c r="AU24" s="15"/>
      <c r="AV24" s="61">
        <v>0.5</v>
      </c>
      <c r="AW24" s="62">
        <v>0.99</v>
      </c>
      <c r="AX24" s="56">
        <f t="shared" si="11"/>
        <v>-7.6923076923076927E-2</v>
      </c>
      <c r="AY24" s="15"/>
      <c r="AZ24" s="61">
        <v>1.2</v>
      </c>
      <c r="BA24" s="62">
        <v>1.24</v>
      </c>
      <c r="BB24" s="50">
        <f t="shared" si="12"/>
        <v>-0.16949152542372892</v>
      </c>
      <c r="BC24" s="15"/>
      <c r="BD24" s="52">
        <v>3.3</v>
      </c>
      <c r="BE24" s="53">
        <v>3.39</v>
      </c>
      <c r="BF24" s="50">
        <f t="shared" si="13"/>
        <v>-0.12987012987013002</v>
      </c>
      <c r="BG24" s="15"/>
    </row>
    <row r="25" spans="1:59" ht="12.5">
      <c r="A25" s="131"/>
      <c r="B25" s="58">
        <v>8.6999999999999993</v>
      </c>
      <c r="C25" s="59">
        <v>8.89</v>
      </c>
      <c r="D25" s="55">
        <f t="shared" si="0"/>
        <v>-8.333333333333337E-2</v>
      </c>
      <c r="E25" s="14"/>
      <c r="F25" s="58">
        <v>10</v>
      </c>
      <c r="G25" s="59">
        <v>10.19</v>
      </c>
      <c r="H25" s="55">
        <f t="shared" si="1"/>
        <v>-7.3394495412844152E-2</v>
      </c>
      <c r="I25" s="14"/>
      <c r="J25" s="52">
        <v>0.88</v>
      </c>
      <c r="K25" s="53">
        <v>0.9</v>
      </c>
      <c r="L25" s="55">
        <f t="shared" si="2"/>
        <v>-0.11822660098522153</v>
      </c>
      <c r="M25" s="14"/>
      <c r="N25" s="52">
        <v>1.1499999999999999</v>
      </c>
      <c r="O25" s="53">
        <v>1.17</v>
      </c>
      <c r="P25" s="55">
        <f t="shared" si="3"/>
        <v>-9.3385214007782213E-2</v>
      </c>
      <c r="Q25" s="14"/>
      <c r="R25" s="61">
        <v>9.1</v>
      </c>
      <c r="S25" s="62">
        <v>9.39</v>
      </c>
      <c r="T25" s="56">
        <f t="shared" si="4"/>
        <v>-0.1148325358851674</v>
      </c>
      <c r="U25" s="14"/>
      <c r="V25" s="29"/>
      <c r="W25" s="61">
        <v>1</v>
      </c>
      <c r="X25" s="62">
        <v>1.02</v>
      </c>
      <c r="Y25" s="56">
        <f t="shared" si="5"/>
        <v>-0.10572687224669608</v>
      </c>
      <c r="Z25" s="14"/>
      <c r="AA25" s="63">
        <v>12.5</v>
      </c>
      <c r="AB25" s="64">
        <v>12.69</v>
      </c>
      <c r="AC25" s="65">
        <f t="shared" si="6"/>
        <v>-5.9701492537313494E-2</v>
      </c>
      <c r="AD25" s="14"/>
      <c r="AE25" s="63">
        <v>7</v>
      </c>
      <c r="AF25" s="64">
        <v>7.09</v>
      </c>
      <c r="AG25" s="65">
        <f t="shared" si="7"/>
        <v>-5.3691275167785268E-2</v>
      </c>
      <c r="AH25" s="14"/>
      <c r="AI25" s="63">
        <v>21</v>
      </c>
      <c r="AJ25" s="64">
        <v>21.49</v>
      </c>
      <c r="AK25" s="51">
        <f t="shared" si="8"/>
        <v>-8.6021505376344121E-2</v>
      </c>
      <c r="AL25" s="14"/>
      <c r="AM25" s="14"/>
      <c r="AN25" s="58">
        <v>0.79</v>
      </c>
      <c r="AO25" s="59">
        <v>0.8</v>
      </c>
      <c r="AP25" s="47">
        <f t="shared" si="9"/>
        <v>-9.1428571428571415E-2</v>
      </c>
      <c r="AQ25" s="15"/>
      <c r="AR25" s="61">
        <v>1.01</v>
      </c>
      <c r="AS25" s="62">
        <v>1.03</v>
      </c>
      <c r="AT25" s="56">
        <f t="shared" si="10"/>
        <v>-0.10480349344978179</v>
      </c>
      <c r="AU25" s="15"/>
      <c r="AV25" s="61">
        <v>1</v>
      </c>
      <c r="AW25" s="62">
        <v>1.49</v>
      </c>
      <c r="AX25" s="56">
        <f t="shared" si="11"/>
        <v>-6.1538461538461542E-2</v>
      </c>
      <c r="AY25" s="15"/>
      <c r="AZ25" s="61">
        <v>1.25</v>
      </c>
      <c r="BA25" s="62">
        <v>1.29</v>
      </c>
      <c r="BB25" s="50">
        <f t="shared" si="12"/>
        <v>-0.13559322033898313</v>
      </c>
      <c r="BC25" s="15"/>
      <c r="BD25" s="52">
        <v>3.4</v>
      </c>
      <c r="BE25" s="53">
        <v>3.49</v>
      </c>
      <c r="BF25" s="50">
        <f t="shared" si="13"/>
        <v>-0.10389610389610393</v>
      </c>
      <c r="BG25" s="15"/>
    </row>
    <row r="26" spans="1:59" ht="12.75" customHeight="1">
      <c r="A26" s="131"/>
      <c r="B26" s="58">
        <v>8.9</v>
      </c>
      <c r="C26" s="59">
        <v>9.09</v>
      </c>
      <c r="D26" s="55">
        <f t="shared" si="0"/>
        <v>-6.25E-2</v>
      </c>
      <c r="E26" s="14"/>
      <c r="F26" s="58">
        <v>10.199999999999999</v>
      </c>
      <c r="G26" s="59">
        <v>10.39</v>
      </c>
      <c r="H26" s="55">
        <f t="shared" si="1"/>
        <v>-5.5045871559633142E-2</v>
      </c>
      <c r="I26" s="14"/>
      <c r="J26" s="52">
        <v>0.91</v>
      </c>
      <c r="K26" s="53">
        <v>0.93</v>
      </c>
      <c r="L26" s="55">
        <f t="shared" si="2"/>
        <v>-8.8669950738916148E-2</v>
      </c>
      <c r="M26" s="14"/>
      <c r="N26" s="52">
        <v>1.18</v>
      </c>
      <c r="O26" s="53">
        <v>1.2</v>
      </c>
      <c r="P26" s="55">
        <f t="shared" si="3"/>
        <v>-7.003891050583666E-2</v>
      </c>
      <c r="Q26" s="14"/>
      <c r="R26" s="61">
        <v>9.4</v>
      </c>
      <c r="S26" s="62">
        <v>9.69</v>
      </c>
      <c r="T26" s="56">
        <f t="shared" si="4"/>
        <v>-8.6124401913875492E-2</v>
      </c>
      <c r="U26" s="14"/>
      <c r="V26" s="29"/>
      <c r="W26" s="61">
        <v>1.03</v>
      </c>
      <c r="X26" s="62">
        <v>1.05</v>
      </c>
      <c r="Y26" s="56">
        <f t="shared" si="5"/>
        <v>-7.9295154185022088E-2</v>
      </c>
      <c r="Z26" s="14"/>
      <c r="AA26" s="63">
        <v>12.7</v>
      </c>
      <c r="AB26" s="64">
        <v>12.89</v>
      </c>
      <c r="AC26" s="65">
        <f t="shared" si="6"/>
        <v>-4.4776119402985204E-2</v>
      </c>
      <c r="AD26" s="14"/>
      <c r="AE26" s="63">
        <v>7.1</v>
      </c>
      <c r="AF26" s="64">
        <v>7.19</v>
      </c>
      <c r="AG26" s="65">
        <f t="shared" si="7"/>
        <v>-4.0268456375838979E-2</v>
      </c>
      <c r="AH26" s="14"/>
      <c r="AI26" s="63">
        <v>21.5</v>
      </c>
      <c r="AJ26" s="64">
        <v>21.99</v>
      </c>
      <c r="AK26" s="51">
        <f t="shared" si="8"/>
        <v>-6.4516129032258118E-2</v>
      </c>
      <c r="AL26" s="14"/>
      <c r="AM26" s="14"/>
      <c r="AN26" s="58">
        <v>0.81</v>
      </c>
      <c r="AO26" s="59">
        <v>0.82</v>
      </c>
      <c r="AP26" s="47">
        <f t="shared" si="9"/>
        <v>-6.8571428571428505E-2</v>
      </c>
      <c r="AQ26" s="15"/>
      <c r="AR26" s="61">
        <v>1.04</v>
      </c>
      <c r="AS26" s="62">
        <v>1.06</v>
      </c>
      <c r="AT26" s="56">
        <f t="shared" si="10"/>
        <v>-7.8602620087336317E-2</v>
      </c>
      <c r="AU26" s="15"/>
      <c r="AV26" s="61">
        <v>1.5</v>
      </c>
      <c r="AW26" s="62">
        <v>1.99</v>
      </c>
      <c r="AX26" s="56">
        <f t="shared" si="11"/>
        <v>-4.6153846153846156E-2</v>
      </c>
      <c r="AY26" s="15"/>
      <c r="AZ26" s="61">
        <v>1.3</v>
      </c>
      <c r="BA26" s="62">
        <v>1.34</v>
      </c>
      <c r="BB26" s="50">
        <f t="shared" si="12"/>
        <v>-0.10169491525423735</v>
      </c>
      <c r="BC26" s="15"/>
      <c r="BD26" s="52">
        <v>3.5</v>
      </c>
      <c r="BE26" s="53">
        <v>3.59</v>
      </c>
      <c r="BF26" s="50">
        <f t="shared" si="13"/>
        <v>-7.7922077922077948E-2</v>
      </c>
      <c r="BG26" s="15"/>
    </row>
    <row r="27" spans="1:59" ht="12.5">
      <c r="A27" s="131"/>
      <c r="B27" s="58">
        <v>9.1</v>
      </c>
      <c r="C27" s="59">
        <v>9.2899999999999991</v>
      </c>
      <c r="D27" s="55">
        <f>((((B27+0.1))/9.6)-1)*$D$18</f>
        <v>-4.1666666666666741E-2</v>
      </c>
      <c r="E27" s="14"/>
      <c r="F27" s="58">
        <v>10.4</v>
      </c>
      <c r="G27" s="59">
        <v>10.59</v>
      </c>
      <c r="H27" s="55">
        <f>((((F27+0.1))/10.9)-1)*$H$18</f>
        <v>-3.669724770642202E-2</v>
      </c>
      <c r="I27" s="14"/>
      <c r="J27" s="52">
        <v>0.94</v>
      </c>
      <c r="K27" s="53">
        <v>0.96</v>
      </c>
      <c r="L27" s="55">
        <f>((((J27+0.015))/1.015)-1)*$P$18</f>
        <v>-5.9113300492610765E-2</v>
      </c>
      <c r="M27" s="14"/>
      <c r="N27" s="52">
        <v>1.21</v>
      </c>
      <c r="O27" s="53">
        <v>1.23</v>
      </c>
      <c r="P27" s="55">
        <f>((((N27+0.015))/1.285)-1)*$P$18</f>
        <v>-4.6692607003891107E-2</v>
      </c>
      <c r="Q27" s="14"/>
      <c r="R27" s="61">
        <v>9.6999999999999993</v>
      </c>
      <c r="S27" s="62">
        <v>9.99</v>
      </c>
      <c r="T27" s="56">
        <f>((((R27+0.15))/10.45)-1)*$T$18</f>
        <v>-5.7416267942583699E-2</v>
      </c>
      <c r="U27" s="14"/>
      <c r="V27" s="29"/>
      <c r="W27" s="61">
        <v>1.06</v>
      </c>
      <c r="X27" s="62">
        <v>1.08</v>
      </c>
      <c r="Y27" s="56">
        <f>((((W27+0.015))/1.135)-1)*$Y$18</f>
        <v>-5.2863436123348095E-2</v>
      </c>
      <c r="Z27" s="14"/>
      <c r="AA27" s="63">
        <v>12.9</v>
      </c>
      <c r="AB27" s="64">
        <v>13.09</v>
      </c>
      <c r="AC27" s="65">
        <f t="shared" si="6"/>
        <v>-2.9850746268656692E-2</v>
      </c>
      <c r="AD27" s="14"/>
      <c r="AE27" s="63">
        <v>7.2</v>
      </c>
      <c r="AF27" s="64">
        <v>7.29</v>
      </c>
      <c r="AG27" s="65">
        <f>((((AE27+0.05))/7.45)-1)*$AG$18</f>
        <v>-2.684563758389269E-2</v>
      </c>
      <c r="AH27" s="14"/>
      <c r="AI27" s="63">
        <v>22</v>
      </c>
      <c r="AJ27" s="64">
        <v>22.49</v>
      </c>
      <c r="AK27" s="51">
        <f>((((AI27+0.25))/23.25)-1)*$AK$18</f>
        <v>-4.3010752688172005E-2</v>
      </c>
      <c r="AL27" s="14"/>
      <c r="AM27" s="14"/>
      <c r="AN27" s="58">
        <v>0.83</v>
      </c>
      <c r="AO27" s="59">
        <v>0.84</v>
      </c>
      <c r="AP27" s="47">
        <f>((((AN27+0.005))/0.875)-1)*$AP$18</f>
        <v>-4.5714285714285707E-2</v>
      </c>
      <c r="AQ27" s="15"/>
      <c r="AR27" s="61">
        <v>1.07</v>
      </c>
      <c r="AS27" s="62">
        <v>1.0900000000000001</v>
      </c>
      <c r="AT27" s="56">
        <f>((((AR27+0.015))/1.145)-1)*$AT$18</f>
        <v>-5.2401746724890841E-2</v>
      </c>
      <c r="AU27" s="15"/>
      <c r="AV27" s="61">
        <v>2</v>
      </c>
      <c r="AW27" s="62">
        <v>2.4900000000000002</v>
      </c>
      <c r="AX27" s="56">
        <f>((((AV27+0.25))/3.25)-1)*$AX$18</f>
        <v>-3.0769230769230771E-2</v>
      </c>
      <c r="AY27" s="15"/>
      <c r="AZ27" s="61">
        <v>1.35</v>
      </c>
      <c r="BA27" s="62">
        <v>1.39</v>
      </c>
      <c r="BB27" s="50">
        <f>((((AZ27+0.025))/1.475)-1)*$BB$18</f>
        <v>-6.7796610169491567E-2</v>
      </c>
      <c r="BC27" s="15"/>
      <c r="BD27" s="52">
        <v>3.6</v>
      </c>
      <c r="BE27" s="53">
        <v>3.69</v>
      </c>
      <c r="BF27" s="50">
        <f>((((BD27+0.05))/3.85)-1)*$BF$18</f>
        <v>-5.1948051948051965E-2</v>
      </c>
      <c r="BG27" s="15"/>
    </row>
    <row r="28" spans="1:59" ht="13" thickBot="1">
      <c r="B28" s="58">
        <v>9.3000000000000007</v>
      </c>
      <c r="C28" s="59">
        <v>9.49</v>
      </c>
      <c r="D28" s="55">
        <f>((((B28+0.1))/9.6)-1)*$D$18</f>
        <v>-2.0833333333333259E-2</v>
      </c>
      <c r="E28" s="14"/>
      <c r="F28" s="58">
        <v>10.6</v>
      </c>
      <c r="G28" s="59">
        <v>10.79</v>
      </c>
      <c r="H28" s="55">
        <f>((((F28+0.1))/10.9)-1)*$H$18</f>
        <v>-1.8348623853211121E-2</v>
      </c>
      <c r="I28" s="14"/>
      <c r="J28" s="52">
        <v>0.97</v>
      </c>
      <c r="K28" s="53">
        <v>0.99</v>
      </c>
      <c r="L28" s="55">
        <f>((((J28+0.015))/1.015)-1)*$P$18</f>
        <v>-2.9556650246305383E-2</v>
      </c>
      <c r="M28" s="14"/>
      <c r="N28" s="52">
        <v>1.24</v>
      </c>
      <c r="O28" s="53">
        <v>1.26</v>
      </c>
      <c r="P28" s="55">
        <f>((((N28+0.015))/1.285)-1)*$P$18</f>
        <v>-2.3346303501945553E-2</v>
      </c>
      <c r="Q28" s="14"/>
      <c r="R28" s="61">
        <v>10</v>
      </c>
      <c r="S28" s="62">
        <v>10.29</v>
      </c>
      <c r="T28" s="56">
        <f>((((R28+0.15))/10.45)-1)*$T$18</f>
        <v>-2.8708133971291794E-2</v>
      </c>
      <c r="U28" s="14"/>
      <c r="V28" s="29"/>
      <c r="W28" s="61">
        <v>1.0900000000000001</v>
      </c>
      <c r="X28" s="62">
        <v>1.1100000000000001</v>
      </c>
      <c r="Y28" s="56">
        <f>((((W28+0.015))/1.135)-1)*$Y$18</f>
        <v>-2.6431718061673992E-2</v>
      </c>
      <c r="Z28" s="14"/>
      <c r="AA28" s="63">
        <v>13.1</v>
      </c>
      <c r="AB28" s="64">
        <v>13.29</v>
      </c>
      <c r="AC28" s="65">
        <f t="shared" si="6"/>
        <v>-1.4925373134328401E-2</v>
      </c>
      <c r="AD28" s="14"/>
      <c r="AE28" s="63">
        <v>7.3</v>
      </c>
      <c r="AF28" s="64">
        <v>7.39</v>
      </c>
      <c r="AG28" s="65">
        <f>((((AE28+0.05))/7.45)-1)*$AG$18</f>
        <v>-1.34228187919464E-2</v>
      </c>
      <c r="AH28" s="14"/>
      <c r="AI28" s="63">
        <v>22.5</v>
      </c>
      <c r="AJ28" s="64">
        <v>22.99</v>
      </c>
      <c r="AK28" s="51">
        <f>((((AI28+0.25))/23.25)-1)*$AK$18</f>
        <v>-2.1505376344086002E-2</v>
      </c>
      <c r="AL28" s="14"/>
      <c r="AM28" s="14"/>
      <c r="AN28" s="58">
        <v>0.85</v>
      </c>
      <c r="AO28" s="59">
        <v>0.86</v>
      </c>
      <c r="AP28" s="47">
        <f>((((AN28+0.005))/0.875)-1)*$AP$18</f>
        <v>-2.2857142857142909E-2</v>
      </c>
      <c r="AQ28" s="69"/>
      <c r="AR28" s="61">
        <v>1.1000000000000001</v>
      </c>
      <c r="AS28" s="62">
        <v>1.1200000000000001</v>
      </c>
      <c r="AT28" s="56">
        <f>((((AR28+0.015))/1.145)-1)*$AT$18</f>
        <v>-2.6200873362445476E-2</v>
      </c>
      <c r="AU28" s="69"/>
      <c r="AV28" s="61">
        <v>2.5</v>
      </c>
      <c r="AW28" s="62">
        <v>2.99</v>
      </c>
      <c r="AX28" s="56">
        <f>((((AV28+0.25))/3.25)-1)*$AX$18</f>
        <v>-1.5384615384615385E-2</v>
      </c>
      <c r="AY28" s="69"/>
      <c r="AZ28" s="61">
        <v>1.4</v>
      </c>
      <c r="BA28" s="62">
        <v>1.44</v>
      </c>
      <c r="BB28" s="50">
        <f>((((AZ28+0.025))/1.475)-1)*$BB$18</f>
        <v>-3.3898305084745894E-2</v>
      </c>
      <c r="BC28" s="69"/>
      <c r="BD28" s="52">
        <v>3.7</v>
      </c>
      <c r="BE28" s="53">
        <v>3.79</v>
      </c>
      <c r="BF28" s="50">
        <f>((((BD28+0.05))/3.85)-1)*$BF$18</f>
        <v>-2.5974025974025983E-2</v>
      </c>
      <c r="BG28" s="69"/>
    </row>
    <row r="29" spans="1:59" ht="26.5" thickBot="1">
      <c r="A29" s="133" t="s">
        <v>184</v>
      </c>
      <c r="B29" s="66">
        <v>9.5</v>
      </c>
      <c r="C29" s="67">
        <v>9.69</v>
      </c>
      <c r="D29" s="68">
        <f>((((B29+0.1))/9.6)-1)*$D$18</f>
        <v>0</v>
      </c>
      <c r="E29" s="14"/>
      <c r="F29" s="66">
        <v>10.8</v>
      </c>
      <c r="G29" s="67">
        <v>10.99</v>
      </c>
      <c r="H29" s="68">
        <f>((((F29+0.1))/10.9)-1)*$H$18</f>
        <v>0</v>
      </c>
      <c r="I29" s="14"/>
      <c r="J29" s="66">
        <v>1</v>
      </c>
      <c r="K29" s="67">
        <v>1.02</v>
      </c>
      <c r="L29" s="68">
        <f>((((J29+0.015))/1.015)-1)*$P$18</f>
        <v>0</v>
      </c>
      <c r="M29" s="14"/>
      <c r="N29" s="66">
        <v>1.27</v>
      </c>
      <c r="O29" s="67">
        <v>1.29</v>
      </c>
      <c r="P29" s="68">
        <f>((((N29+0.015))/1.285)-1)*$P$18</f>
        <v>0</v>
      </c>
      <c r="Q29" s="14"/>
      <c r="R29" s="66">
        <v>10.3</v>
      </c>
      <c r="S29" s="67">
        <v>10.59</v>
      </c>
      <c r="T29" s="68">
        <f>((((R29+0.15))/10.45)-1)*$T$18</f>
        <v>2.2204460492503131E-16</v>
      </c>
      <c r="U29" s="14"/>
      <c r="V29" s="29"/>
      <c r="W29" s="66">
        <v>1.1200000000000001</v>
      </c>
      <c r="X29" s="67">
        <v>1.1399999999999999</v>
      </c>
      <c r="Y29" s="68">
        <f>((((W29+0.015))/1.135)-1)*$Y$18</f>
        <v>0</v>
      </c>
      <c r="Z29" s="14"/>
      <c r="AA29" s="66">
        <v>13.3</v>
      </c>
      <c r="AB29" s="67">
        <v>13.49</v>
      </c>
      <c r="AC29" s="68">
        <f t="shared" si="6"/>
        <v>0</v>
      </c>
      <c r="AD29" s="14"/>
      <c r="AE29" s="66">
        <v>7.4</v>
      </c>
      <c r="AF29" s="67">
        <v>7.49</v>
      </c>
      <c r="AG29" s="68">
        <f>((((AE29+0.05))/7.45)-1)*$AG$18</f>
        <v>0</v>
      </c>
      <c r="AH29" s="14"/>
      <c r="AI29" s="66">
        <v>23</v>
      </c>
      <c r="AJ29" s="67">
        <v>23.49</v>
      </c>
      <c r="AK29" s="68">
        <f>((((AI29+0.25))/23.25)-1)*$AK$18</f>
        <v>0</v>
      </c>
      <c r="AL29" s="14"/>
      <c r="AM29" s="14"/>
      <c r="AN29" s="66">
        <v>0.87</v>
      </c>
      <c r="AO29" s="67">
        <v>0.88</v>
      </c>
      <c r="AP29" s="68">
        <f>((((AN29+0.005))/0.875)-1)*$AP$18</f>
        <v>0</v>
      </c>
      <c r="AQ29" s="15"/>
      <c r="AR29" s="66">
        <v>1.1299999999999999</v>
      </c>
      <c r="AS29" s="67">
        <v>1.1499999999999999</v>
      </c>
      <c r="AT29" s="68">
        <f>((((AR29+0.015))/1.145)-1)*$AT$18</f>
        <v>-2.2204460492503131E-16</v>
      </c>
      <c r="AU29" s="15"/>
      <c r="AV29" s="66">
        <v>3</v>
      </c>
      <c r="AW29" s="67">
        <v>3.49</v>
      </c>
      <c r="AX29" s="68">
        <f>((((AV29+0.25))/3.25)-1)*$AX$18</f>
        <v>0</v>
      </c>
      <c r="AY29" s="15"/>
      <c r="AZ29" s="66">
        <v>1.45</v>
      </c>
      <c r="BA29" s="67">
        <v>1.49</v>
      </c>
      <c r="BB29" s="68">
        <f>((((AZ29+0.025))/1.475)-1)*$BB$18</f>
        <v>-1.1102230246251565E-16</v>
      </c>
      <c r="BC29" s="15"/>
      <c r="BD29" s="66">
        <v>3.8</v>
      </c>
      <c r="BE29" s="67">
        <v>3.89</v>
      </c>
      <c r="BF29" s="68">
        <f>((((BD29+0.05))/3.85)-1)*$BF$18</f>
        <v>-1.1102230246251565E-16</v>
      </c>
      <c r="BG29" s="15"/>
    </row>
    <row r="30" spans="1:59" ht="12.5">
      <c r="A30" s="131"/>
      <c r="B30" s="58">
        <v>9.6999999999999993</v>
      </c>
      <c r="C30" s="59">
        <v>9.89</v>
      </c>
      <c r="D30" s="54">
        <f>((((B30+0.1))/9.6)-1)*$D$18</f>
        <v>2.0833333333333259E-2</v>
      </c>
      <c r="E30" s="14"/>
      <c r="F30" s="45">
        <v>11</v>
      </c>
      <c r="G30" s="46">
        <v>11.19</v>
      </c>
      <c r="H30" s="47">
        <f>((((F30+0.1))/10.9)-1)*$H$18</f>
        <v>1.8348623853210899E-2</v>
      </c>
      <c r="I30" s="14"/>
      <c r="J30" s="48">
        <v>1.03</v>
      </c>
      <c r="K30" s="49">
        <v>1.05</v>
      </c>
      <c r="L30" s="47">
        <f>((((J30+0.015))/1.015)-1)*$P$18</f>
        <v>2.9556650246305383E-2</v>
      </c>
      <c r="M30" s="14"/>
      <c r="N30" s="48">
        <v>1.3</v>
      </c>
      <c r="O30" s="49">
        <v>1.32</v>
      </c>
      <c r="P30" s="47">
        <f>((((N30+0.015))/1.285)-1)*$P$18</f>
        <v>2.3346303501945442E-2</v>
      </c>
      <c r="Q30" s="14"/>
      <c r="R30" s="52">
        <v>10.6</v>
      </c>
      <c r="S30" s="53">
        <v>10.89</v>
      </c>
      <c r="T30" s="50">
        <f>((((R30+0.15))/10.45)-1)*$T$18</f>
        <v>2.8708133971292016E-2</v>
      </c>
      <c r="U30" s="14"/>
      <c r="V30" s="29"/>
      <c r="W30" s="52">
        <v>1.1499999999999999</v>
      </c>
      <c r="X30" s="53">
        <v>1.17</v>
      </c>
      <c r="Y30" s="57">
        <f>((((W30+0.015))/1.135)-1)*$Y$18</f>
        <v>2.643171806167377E-2</v>
      </c>
      <c r="Z30" s="14"/>
      <c r="AA30" s="58">
        <v>13.5</v>
      </c>
      <c r="AB30" s="59">
        <v>13.69</v>
      </c>
      <c r="AC30" s="60">
        <f t="shared" si="6"/>
        <v>1.4925373134328401E-2</v>
      </c>
      <c r="AD30" s="14"/>
      <c r="AE30" s="58">
        <v>7.5</v>
      </c>
      <c r="AF30" s="59">
        <v>7.59</v>
      </c>
      <c r="AG30" s="60">
        <f>((((AE30+0.05))/7.45)-1)*$AG$18</f>
        <v>1.3422818791946289E-2</v>
      </c>
      <c r="AH30" s="14"/>
      <c r="AI30" s="45">
        <v>23.5</v>
      </c>
      <c r="AJ30" s="46">
        <v>23.99</v>
      </c>
      <c r="AK30" s="51">
        <f>((((AI30+0.25))/23.25)-1)*$AK$18</f>
        <v>2.1505376344086002E-2</v>
      </c>
      <c r="AL30" s="14"/>
      <c r="AM30" s="14"/>
      <c r="AN30" s="58">
        <v>0.89</v>
      </c>
      <c r="AO30" s="59">
        <v>0.9</v>
      </c>
      <c r="AP30" s="54">
        <f>((((AN30+0.005))/0.875)-1)*$AP$18</f>
        <v>2.2857142857142909E-2</v>
      </c>
      <c r="AQ30" s="15"/>
      <c r="AR30" s="52">
        <v>1.1599999999999999</v>
      </c>
      <c r="AS30" s="53">
        <v>1.18</v>
      </c>
      <c r="AT30" s="50">
        <f>((((AR30+0.015))/1.145)-1)*$AT$18</f>
        <v>2.6200873362445254E-2</v>
      </c>
      <c r="AU30" s="15"/>
      <c r="AV30" s="52">
        <v>3.5</v>
      </c>
      <c r="AW30" s="53">
        <v>3.99</v>
      </c>
      <c r="AX30" s="57">
        <f>((((AV30+0.25))/3.25)-1)*$AX$18</f>
        <v>1.5384615384615375E-2</v>
      </c>
      <c r="AY30" s="15"/>
      <c r="AZ30" s="52">
        <v>1.5</v>
      </c>
      <c r="BA30" s="53">
        <v>1.54</v>
      </c>
      <c r="BB30" s="50">
        <f>((((AZ30+0.025))/1.475)-1)*$BB$18</f>
        <v>3.3898305084745672E-2</v>
      </c>
      <c r="BC30" s="15"/>
      <c r="BD30" s="48">
        <v>3.9</v>
      </c>
      <c r="BE30" s="49">
        <v>3.99</v>
      </c>
      <c r="BF30" s="50">
        <f>((((BD30+0.05))/3.85)-1)*$BF$18</f>
        <v>2.5974025974025983E-2</v>
      </c>
      <c r="BG30" s="15"/>
    </row>
    <row r="31" spans="1:59" ht="12.5">
      <c r="A31" s="131"/>
      <c r="B31" s="58">
        <v>9.9</v>
      </c>
      <c r="C31" s="59">
        <v>10.09</v>
      </c>
      <c r="D31" s="54">
        <f>((((B31+0.1))/9.6)-1)*$D$18</f>
        <v>4.1666666666666741E-2</v>
      </c>
      <c r="E31" s="14"/>
      <c r="F31" s="45">
        <v>11.2</v>
      </c>
      <c r="G31" s="46">
        <v>11.39</v>
      </c>
      <c r="H31" s="47">
        <f>((((F31+0.1))/10.9)-1)*$H$18</f>
        <v>3.6697247706421798E-2</v>
      </c>
      <c r="I31" s="14"/>
      <c r="J31" s="52">
        <v>1.06</v>
      </c>
      <c r="K31" s="53">
        <v>1.08</v>
      </c>
      <c r="L31" s="47">
        <f>((((J31+0.015))/1.015)-1)*$P$18</f>
        <v>5.9113300492610987E-2</v>
      </c>
      <c r="M31" s="14"/>
      <c r="N31" s="52">
        <v>1.33</v>
      </c>
      <c r="O31" s="53">
        <v>1.35</v>
      </c>
      <c r="P31" s="47">
        <f>((((N31+0.015))/1.285)-1)*$P$18</f>
        <v>4.6692607003891107E-2</v>
      </c>
      <c r="Q31" s="14"/>
      <c r="R31" s="52">
        <v>10.9</v>
      </c>
      <c r="S31" s="53">
        <v>11.19</v>
      </c>
      <c r="T31" s="50">
        <f>((((R31+0.15))/10.45)-1)*$T$18</f>
        <v>5.741626794258381E-2</v>
      </c>
      <c r="U31" s="14"/>
      <c r="V31" s="29"/>
      <c r="W31" s="52">
        <v>1.18</v>
      </c>
      <c r="X31" s="53">
        <v>1.2</v>
      </c>
      <c r="Y31" s="57">
        <f>((((W31+0.015))/1.135)-1)*$Y$18</f>
        <v>5.2863436123347762E-2</v>
      </c>
      <c r="Z31" s="14"/>
      <c r="AA31" s="58">
        <v>13.7</v>
      </c>
      <c r="AB31" s="59">
        <v>13.89</v>
      </c>
      <c r="AC31" s="60">
        <f t="shared" si="6"/>
        <v>2.9850746268656581E-2</v>
      </c>
      <c r="AD31" s="14"/>
      <c r="AE31" s="58">
        <v>7.6</v>
      </c>
      <c r="AF31" s="59">
        <v>7.69</v>
      </c>
      <c r="AG31" s="60">
        <f>((((AE31+0.05))/7.45)-1)*$AG$18</f>
        <v>2.6845637583892579E-2</v>
      </c>
      <c r="AH31" s="14"/>
      <c r="AI31" s="58">
        <v>24</v>
      </c>
      <c r="AJ31" s="59">
        <v>24.49</v>
      </c>
      <c r="AK31" s="51">
        <f>((((AI31+0.25))/23.25)-1)*$AK$18</f>
        <v>4.3010752688172005E-2</v>
      </c>
      <c r="AL31" s="14"/>
      <c r="AM31" s="14"/>
      <c r="AN31" s="45">
        <v>0.91</v>
      </c>
      <c r="AO31" s="46">
        <v>0.92</v>
      </c>
      <c r="AP31" s="47">
        <f>((((AN31+0.005))/0.875)-1)*$AP$18</f>
        <v>4.5714285714285818E-2</v>
      </c>
      <c r="AQ31" s="15"/>
      <c r="AR31" s="52">
        <v>1.19</v>
      </c>
      <c r="AS31" s="53">
        <v>1.21</v>
      </c>
      <c r="AT31" s="50">
        <f>((((AR31+0.015))/1.145)-1)*$AT$18</f>
        <v>5.240174672489073E-2</v>
      </c>
      <c r="AU31" s="15"/>
      <c r="AV31" s="48">
        <v>4</v>
      </c>
      <c r="AW31" s="49">
        <v>4.49</v>
      </c>
      <c r="AX31" s="57">
        <f>((((AV31+0.25))/3.25)-1)*$AX$18</f>
        <v>3.0769230769230771E-2</v>
      </c>
      <c r="AY31" s="15"/>
      <c r="AZ31" s="48">
        <v>1.55</v>
      </c>
      <c r="BA31" s="49">
        <v>1.59</v>
      </c>
      <c r="BB31" s="50">
        <f>((((AZ31+0.025))/1.475)-1)*$BB$18</f>
        <v>6.7796610169491345E-2</v>
      </c>
      <c r="BC31" s="15"/>
      <c r="BD31" s="52">
        <v>4</v>
      </c>
      <c r="BE31" s="53">
        <v>4.09</v>
      </c>
      <c r="BF31" s="50">
        <f>((((BD31+0.05))/3.85)-1)*$BF$18</f>
        <v>5.1948051948051965E-2</v>
      </c>
      <c r="BG31" s="15"/>
    </row>
    <row r="32" spans="1:59" ht="12.5">
      <c r="A32" s="131"/>
      <c r="B32" s="58">
        <v>10.1</v>
      </c>
      <c r="C32" s="59">
        <v>10.29</v>
      </c>
      <c r="D32" s="54">
        <f t="shared" ref="D32:D40" si="14">((((B32+0.1))/9.6)-1)*$D$18</f>
        <v>6.25E-2</v>
      </c>
      <c r="E32" s="14"/>
      <c r="F32" s="45">
        <v>11.4</v>
      </c>
      <c r="G32" s="46">
        <v>11.59</v>
      </c>
      <c r="H32" s="47">
        <f t="shared" ref="H32:H40" si="15">((((F32+0.1))/10.9)-1)*$H$18</f>
        <v>5.504587155963292E-2</v>
      </c>
      <c r="I32" s="14"/>
      <c r="J32" s="48">
        <v>1.0900000000000001</v>
      </c>
      <c r="K32" s="49">
        <v>1.1100000000000001</v>
      </c>
      <c r="L32" s="47">
        <f t="shared" ref="L32:L40" si="16">((((J32+0.015))/1.015)-1)*$P$18</f>
        <v>8.866995073891637E-2</v>
      </c>
      <c r="M32" s="14"/>
      <c r="N32" s="48">
        <v>1.36</v>
      </c>
      <c r="O32" s="49">
        <v>1.38</v>
      </c>
      <c r="P32" s="47">
        <f t="shared" ref="P32:P40" si="17">((((N32+0.015))/1.285)-1)*$P$18</f>
        <v>7.0038910505836549E-2</v>
      </c>
      <c r="Q32" s="14"/>
      <c r="R32" s="52">
        <v>11.2</v>
      </c>
      <c r="S32" s="53">
        <v>11.49</v>
      </c>
      <c r="T32" s="50">
        <f t="shared" ref="T32:T40" si="18">((((R32+0.15))/10.45)-1)*$T$18</f>
        <v>8.6124401913875603E-2</v>
      </c>
      <c r="U32" s="14"/>
      <c r="V32" s="29"/>
      <c r="W32" s="52">
        <v>1.21</v>
      </c>
      <c r="X32" s="53">
        <v>1.23</v>
      </c>
      <c r="Y32" s="57">
        <f t="shared" ref="Y32:Y40" si="19">((((W32+0.015))/1.135)-1)*$Y$18</f>
        <v>7.9295154185021977E-2</v>
      </c>
      <c r="Z32" s="14"/>
      <c r="AA32" s="58">
        <v>13.9</v>
      </c>
      <c r="AB32" s="59">
        <v>14.09</v>
      </c>
      <c r="AC32" s="60">
        <f t="shared" si="6"/>
        <v>4.4776119402984982E-2</v>
      </c>
      <c r="AD32" s="14"/>
      <c r="AE32" s="58">
        <v>7.7</v>
      </c>
      <c r="AF32" s="59">
        <v>7.79</v>
      </c>
      <c r="AG32" s="60">
        <f t="shared" ref="AG32:AG40" si="20">((((AE32+0.05))/7.45)-1)*$AG$18</f>
        <v>4.0268456375838868E-2</v>
      </c>
      <c r="AH32" s="14"/>
      <c r="AI32" s="45">
        <v>24.5</v>
      </c>
      <c r="AJ32" s="46">
        <v>24.99</v>
      </c>
      <c r="AK32" s="51">
        <f t="shared" ref="AK32:AK40" si="21">((((AI32+0.25))/23.25)-1)*$AK$18</f>
        <v>6.4516129032258007E-2</v>
      </c>
      <c r="AL32" s="14"/>
      <c r="AM32" s="14"/>
      <c r="AN32" s="58">
        <v>0.93</v>
      </c>
      <c r="AO32" s="59">
        <v>0.94</v>
      </c>
      <c r="AP32" s="54">
        <f t="shared" ref="AP32:AP40" si="22">((((AN32+0.005))/0.875)-1)*$AP$18</f>
        <v>6.8571428571428727E-2</v>
      </c>
      <c r="AQ32" s="15"/>
      <c r="AR32" s="52">
        <v>1.22</v>
      </c>
      <c r="AS32" s="53">
        <v>1.24</v>
      </c>
      <c r="AT32" s="50">
        <f t="shared" ref="AT32:AT40" si="23">((((AR32+0.015))/1.145)-1)*$AT$18</f>
        <v>7.8602620087336206E-2</v>
      </c>
      <c r="AU32" s="15"/>
      <c r="AV32" s="52">
        <v>4.5</v>
      </c>
      <c r="AW32" s="53">
        <v>4.99</v>
      </c>
      <c r="AX32" s="57">
        <f t="shared" ref="AX32:AX40" si="24">((((AV32+0.25))/3.25)-1)*$AX$18</f>
        <v>4.6153846153846149E-2</v>
      </c>
      <c r="AY32" s="15"/>
      <c r="AZ32" s="52">
        <v>1.6</v>
      </c>
      <c r="BA32" s="53">
        <v>1.64</v>
      </c>
      <c r="BB32" s="50">
        <f t="shared" ref="BB32:BB40" si="25">((((AZ32+0.025))/1.475)-1)*$BB$18</f>
        <v>0.10169491525423724</v>
      </c>
      <c r="BC32" s="15"/>
      <c r="BD32" s="48">
        <v>4.0999999999999996</v>
      </c>
      <c r="BE32" s="49">
        <v>4.1900000000000004</v>
      </c>
      <c r="BF32" s="50">
        <f t="shared" ref="BF32:BF40" si="26">((((BD32+0.05))/3.85)-1)*$BF$18</f>
        <v>7.7922077922077726E-2</v>
      </c>
      <c r="BG32" s="15"/>
    </row>
    <row r="33" spans="1:59" ht="12.5">
      <c r="A33" s="131"/>
      <c r="B33" s="58">
        <v>10.3</v>
      </c>
      <c r="C33" s="59">
        <v>10.49</v>
      </c>
      <c r="D33" s="54">
        <f t="shared" si="14"/>
        <v>8.3333333333333481E-2</v>
      </c>
      <c r="E33" s="14"/>
      <c r="F33" s="45">
        <v>11.6</v>
      </c>
      <c r="G33" s="46">
        <v>11.79</v>
      </c>
      <c r="H33" s="47">
        <f t="shared" si="15"/>
        <v>7.3394495412844041E-2</v>
      </c>
      <c r="I33" s="14"/>
      <c r="J33" s="52">
        <v>1.1200000000000001</v>
      </c>
      <c r="K33" s="53">
        <v>1.1399999999999999</v>
      </c>
      <c r="L33" s="47">
        <f t="shared" si="16"/>
        <v>0.11822660098522175</v>
      </c>
      <c r="M33" s="14"/>
      <c r="N33" s="52">
        <v>1.39</v>
      </c>
      <c r="O33" s="53">
        <v>1.41</v>
      </c>
      <c r="P33" s="47">
        <f t="shared" si="17"/>
        <v>9.3385214007781991E-2</v>
      </c>
      <c r="Q33" s="14"/>
      <c r="R33" s="52">
        <v>11.5</v>
      </c>
      <c r="S33" s="53">
        <v>11.79</v>
      </c>
      <c r="T33" s="50">
        <f t="shared" si="18"/>
        <v>0.11483253588516762</v>
      </c>
      <c r="U33" s="14"/>
      <c r="V33" s="29"/>
      <c r="W33" s="52">
        <v>1.24</v>
      </c>
      <c r="X33" s="53">
        <v>1.26</v>
      </c>
      <c r="Y33" s="57">
        <f t="shared" si="19"/>
        <v>0.10572687224669597</v>
      </c>
      <c r="Z33" s="14"/>
      <c r="AA33" s="58">
        <v>14.1</v>
      </c>
      <c r="AB33" s="59">
        <v>14.29</v>
      </c>
      <c r="AC33" s="60">
        <f t="shared" si="6"/>
        <v>5.9701492537313383E-2</v>
      </c>
      <c r="AD33" s="14"/>
      <c r="AE33" s="58">
        <v>7.8</v>
      </c>
      <c r="AF33" s="59">
        <v>7.89</v>
      </c>
      <c r="AG33" s="60">
        <f t="shared" si="20"/>
        <v>5.3691275167785157E-2</v>
      </c>
      <c r="AH33" s="14"/>
      <c r="AI33" s="58">
        <v>25</v>
      </c>
      <c r="AJ33" s="59">
        <v>25.49</v>
      </c>
      <c r="AK33" s="51">
        <f t="shared" si="21"/>
        <v>8.602150537634401E-2</v>
      </c>
      <c r="AL33" s="14"/>
      <c r="AM33" s="14"/>
      <c r="AN33" s="45">
        <v>0.95</v>
      </c>
      <c r="AO33" s="46">
        <v>0.96</v>
      </c>
      <c r="AP33" s="47">
        <f t="shared" si="22"/>
        <v>9.1428571428571415E-2</v>
      </c>
      <c r="AQ33" s="15"/>
      <c r="AR33" s="52">
        <v>1.25</v>
      </c>
      <c r="AS33" s="53">
        <v>1.27</v>
      </c>
      <c r="AT33" s="50">
        <f t="shared" si="23"/>
        <v>0.10480349344978146</v>
      </c>
      <c r="AU33" s="15"/>
      <c r="AV33" s="48">
        <v>5</v>
      </c>
      <c r="AW33" s="49">
        <v>5.49</v>
      </c>
      <c r="AX33" s="57">
        <f t="shared" si="24"/>
        <v>6.1538461538461542E-2</v>
      </c>
      <c r="AY33" s="15"/>
      <c r="AZ33" s="48">
        <v>1.65</v>
      </c>
      <c r="BA33" s="49">
        <v>1.69</v>
      </c>
      <c r="BB33" s="50">
        <f t="shared" si="25"/>
        <v>0.13559322033898291</v>
      </c>
      <c r="BC33" s="15"/>
      <c r="BD33" s="52">
        <v>4.2</v>
      </c>
      <c r="BE33" s="53">
        <v>4.29</v>
      </c>
      <c r="BF33" s="50">
        <f t="shared" si="26"/>
        <v>0.10389610389610393</v>
      </c>
      <c r="BG33" s="15"/>
    </row>
    <row r="34" spans="1:59" ht="12.5">
      <c r="A34" s="131"/>
      <c r="B34" s="58">
        <v>10.5</v>
      </c>
      <c r="C34" s="59">
        <v>10.69</v>
      </c>
      <c r="D34" s="54">
        <f t="shared" si="14"/>
        <v>0.10416666666666674</v>
      </c>
      <c r="E34" s="14"/>
      <c r="F34" s="45">
        <v>11.8</v>
      </c>
      <c r="G34" s="46">
        <v>11.99</v>
      </c>
      <c r="H34" s="47">
        <f t="shared" si="15"/>
        <v>9.174311926605494E-2</v>
      </c>
      <c r="I34" s="14"/>
      <c r="J34" s="48">
        <v>1.1499999999999999</v>
      </c>
      <c r="K34" s="49">
        <v>1.17</v>
      </c>
      <c r="L34" s="47">
        <f t="shared" si="16"/>
        <v>0.14778325123152691</v>
      </c>
      <c r="M34" s="14"/>
      <c r="N34" s="48">
        <v>1.42</v>
      </c>
      <c r="O34" s="49">
        <v>1.44</v>
      </c>
      <c r="P34" s="47">
        <f t="shared" si="17"/>
        <v>0.11673151750972766</v>
      </c>
      <c r="Q34" s="14"/>
      <c r="R34" s="52">
        <v>11.8</v>
      </c>
      <c r="S34" s="53">
        <v>12.09</v>
      </c>
      <c r="T34" s="50">
        <f t="shared" si="18"/>
        <v>0.14354066985645941</v>
      </c>
      <c r="U34" s="14"/>
      <c r="V34" s="29"/>
      <c r="W34" s="52">
        <v>1.27</v>
      </c>
      <c r="X34" s="53">
        <v>1.29</v>
      </c>
      <c r="Y34" s="57">
        <f t="shared" si="19"/>
        <v>0.13215859030836996</v>
      </c>
      <c r="Z34" s="14"/>
      <c r="AA34" s="58">
        <v>14.3</v>
      </c>
      <c r="AB34" s="59">
        <v>14.49</v>
      </c>
      <c r="AC34" s="60">
        <f t="shared" si="6"/>
        <v>7.4626865671641784E-2</v>
      </c>
      <c r="AD34" s="14"/>
      <c r="AE34" s="58">
        <v>7.9</v>
      </c>
      <c r="AF34" s="59">
        <v>7.99</v>
      </c>
      <c r="AG34" s="60">
        <f t="shared" si="20"/>
        <v>6.7114093959731447E-2</v>
      </c>
      <c r="AH34" s="14"/>
      <c r="AI34" s="45">
        <v>25.5</v>
      </c>
      <c r="AJ34" s="46">
        <v>25.99</v>
      </c>
      <c r="AK34" s="51">
        <f t="shared" si="21"/>
        <v>0.10752688172043001</v>
      </c>
      <c r="AL34" s="14"/>
      <c r="AM34" s="14"/>
      <c r="AN34" s="58">
        <v>0.97</v>
      </c>
      <c r="AO34" s="59">
        <v>0.98</v>
      </c>
      <c r="AP34" s="54">
        <f t="shared" si="22"/>
        <v>0.11428571428571432</v>
      </c>
      <c r="AQ34" s="15"/>
      <c r="AR34" s="52">
        <v>1.28</v>
      </c>
      <c r="AS34" s="53">
        <v>1.3</v>
      </c>
      <c r="AT34" s="50">
        <f t="shared" si="23"/>
        <v>0.13100436681222694</v>
      </c>
      <c r="AU34" s="15"/>
      <c r="AV34" s="52">
        <v>5.5</v>
      </c>
      <c r="AW34" s="53">
        <v>5.99</v>
      </c>
      <c r="AX34" s="57">
        <f t="shared" si="24"/>
        <v>7.6923076923076927E-2</v>
      </c>
      <c r="AY34" s="15"/>
      <c r="AZ34" s="52">
        <v>1.7</v>
      </c>
      <c r="BA34" s="53">
        <v>1.74</v>
      </c>
      <c r="BB34" s="50">
        <f t="shared" si="25"/>
        <v>0.16949152542372858</v>
      </c>
      <c r="BC34" s="15"/>
      <c r="BD34" s="48">
        <v>4.3</v>
      </c>
      <c r="BE34" s="49">
        <v>4.3899999999999997</v>
      </c>
      <c r="BF34" s="50">
        <f t="shared" si="26"/>
        <v>0.12987012987012969</v>
      </c>
      <c r="BG34" s="15"/>
    </row>
    <row r="35" spans="1:59" ht="12.5">
      <c r="A35" s="131"/>
      <c r="B35" s="58">
        <v>10.7</v>
      </c>
      <c r="C35" s="59">
        <v>10.89</v>
      </c>
      <c r="D35" s="54">
        <f t="shared" si="14"/>
        <v>0.125</v>
      </c>
      <c r="E35" s="14"/>
      <c r="F35" s="45">
        <v>12</v>
      </c>
      <c r="G35" s="46">
        <v>12.19</v>
      </c>
      <c r="H35" s="47">
        <f t="shared" si="15"/>
        <v>0.11009174311926606</v>
      </c>
      <c r="I35" s="14"/>
      <c r="J35" s="52">
        <v>1.18</v>
      </c>
      <c r="K35" s="53">
        <v>1.2</v>
      </c>
      <c r="L35" s="47">
        <f t="shared" si="16"/>
        <v>0.17733990147783252</v>
      </c>
      <c r="M35" s="14"/>
      <c r="N35" s="52">
        <v>1.45</v>
      </c>
      <c r="O35" s="53">
        <v>1.47</v>
      </c>
      <c r="P35" s="47">
        <f t="shared" si="17"/>
        <v>0.1400778210116731</v>
      </c>
      <c r="Q35" s="14"/>
      <c r="R35" s="52">
        <v>12.1</v>
      </c>
      <c r="S35" s="53">
        <v>12.39</v>
      </c>
      <c r="T35" s="50">
        <f t="shared" si="18"/>
        <v>0.17224880382775121</v>
      </c>
      <c r="U35" s="14"/>
      <c r="V35" s="29"/>
      <c r="W35" s="52">
        <v>1.3</v>
      </c>
      <c r="X35" s="53">
        <v>1.32</v>
      </c>
      <c r="Y35" s="57">
        <f t="shared" si="19"/>
        <v>0.15859030837004395</v>
      </c>
      <c r="Z35" s="14"/>
      <c r="AA35" s="58">
        <v>14.5</v>
      </c>
      <c r="AB35" s="59">
        <v>14.69</v>
      </c>
      <c r="AC35" s="60">
        <f t="shared" si="6"/>
        <v>8.9552238805970186E-2</v>
      </c>
      <c r="AD35" s="14"/>
      <c r="AE35" s="58">
        <v>8</v>
      </c>
      <c r="AF35" s="59">
        <v>8.09</v>
      </c>
      <c r="AG35" s="60">
        <f t="shared" si="20"/>
        <v>8.0536912751677958E-2</v>
      </c>
      <c r="AH35" s="14"/>
      <c r="AI35" s="58">
        <v>26</v>
      </c>
      <c r="AJ35" s="59">
        <v>26.49</v>
      </c>
      <c r="AK35" s="51">
        <f t="shared" si="21"/>
        <v>0.12903225806451624</v>
      </c>
      <c r="AL35" s="14"/>
      <c r="AM35" s="14"/>
      <c r="AN35" s="45">
        <v>0.99</v>
      </c>
      <c r="AO35" s="46">
        <v>1</v>
      </c>
      <c r="AP35" s="47">
        <f t="shared" si="22"/>
        <v>0.13714285714285723</v>
      </c>
      <c r="AQ35" s="15"/>
      <c r="AR35" s="52">
        <v>1.31</v>
      </c>
      <c r="AS35" s="53">
        <v>1.33</v>
      </c>
      <c r="AT35" s="50">
        <f t="shared" si="23"/>
        <v>0.15720524017467241</v>
      </c>
      <c r="AU35" s="15"/>
      <c r="AV35" s="48">
        <v>6</v>
      </c>
      <c r="AW35" s="49">
        <v>6.49</v>
      </c>
      <c r="AX35" s="57">
        <f t="shared" si="24"/>
        <v>9.2307692307692313E-2</v>
      </c>
      <c r="AY35" s="15"/>
      <c r="AZ35" s="48">
        <v>1.75</v>
      </c>
      <c r="BA35" s="49">
        <v>1.79</v>
      </c>
      <c r="BB35" s="50">
        <f t="shared" si="25"/>
        <v>0.20338983050847448</v>
      </c>
      <c r="BC35" s="15"/>
      <c r="BD35" s="52">
        <v>4.4000000000000004</v>
      </c>
      <c r="BE35" s="53">
        <v>4.49</v>
      </c>
      <c r="BF35" s="50">
        <f t="shared" si="26"/>
        <v>0.1558441558441559</v>
      </c>
      <c r="BG35" s="15"/>
    </row>
    <row r="36" spans="1:59" ht="12.5">
      <c r="A36" s="131"/>
      <c r="B36" s="58">
        <v>10.9</v>
      </c>
      <c r="C36" s="59">
        <v>11.09</v>
      </c>
      <c r="D36" s="54">
        <f t="shared" si="14"/>
        <v>0.14583333333333348</v>
      </c>
      <c r="E36" s="14"/>
      <c r="F36" s="45">
        <v>12.2</v>
      </c>
      <c r="G36" s="46">
        <v>12.39</v>
      </c>
      <c r="H36" s="47">
        <f t="shared" si="15"/>
        <v>0.12844036697247696</v>
      </c>
      <c r="I36" s="14"/>
      <c r="J36" s="48">
        <v>1.21</v>
      </c>
      <c r="K36" s="49">
        <v>1.23</v>
      </c>
      <c r="L36" s="47">
        <f t="shared" si="16"/>
        <v>0.2068965517241379</v>
      </c>
      <c r="M36" s="14"/>
      <c r="N36" s="48">
        <v>1.48</v>
      </c>
      <c r="O36" s="49">
        <v>1.5</v>
      </c>
      <c r="P36" s="47">
        <f t="shared" si="17"/>
        <v>0.16342412451361876</v>
      </c>
      <c r="Q36" s="14"/>
      <c r="R36" s="52">
        <v>12.4</v>
      </c>
      <c r="S36" s="53">
        <v>12.69</v>
      </c>
      <c r="T36" s="50">
        <f t="shared" si="18"/>
        <v>0.20095693779904322</v>
      </c>
      <c r="U36" s="14"/>
      <c r="V36" s="29"/>
      <c r="W36" s="52">
        <v>1.33</v>
      </c>
      <c r="X36" s="53">
        <v>1.35</v>
      </c>
      <c r="Y36" s="57">
        <f t="shared" si="19"/>
        <v>0.18502202643171795</v>
      </c>
      <c r="Z36" s="14"/>
      <c r="AA36" s="58">
        <v>14.7</v>
      </c>
      <c r="AB36" s="59">
        <v>14.89</v>
      </c>
      <c r="AC36" s="60">
        <f t="shared" si="6"/>
        <v>0.10447761194029836</v>
      </c>
      <c r="AD36" s="14"/>
      <c r="AE36" s="58">
        <v>8.1</v>
      </c>
      <c r="AF36" s="59">
        <v>8.19</v>
      </c>
      <c r="AG36" s="60">
        <f t="shared" si="20"/>
        <v>9.3959731543624248E-2</v>
      </c>
      <c r="AH36" s="14"/>
      <c r="AI36" s="45">
        <v>26.5</v>
      </c>
      <c r="AJ36" s="46">
        <v>26.99</v>
      </c>
      <c r="AK36" s="51">
        <f t="shared" si="21"/>
        <v>0.15053763440860224</v>
      </c>
      <c r="AL36" s="14"/>
      <c r="AM36" s="14"/>
      <c r="AN36" s="58">
        <v>1.01</v>
      </c>
      <c r="AO36" s="59">
        <v>1.02</v>
      </c>
      <c r="AP36" s="54">
        <f t="shared" si="22"/>
        <v>0.15999999999999992</v>
      </c>
      <c r="AQ36" s="15"/>
      <c r="AR36" s="52">
        <v>1.34</v>
      </c>
      <c r="AS36" s="53">
        <v>1.36</v>
      </c>
      <c r="AT36" s="50">
        <f t="shared" si="23"/>
        <v>0.18340611353711789</v>
      </c>
      <c r="AU36" s="15"/>
      <c r="AV36" s="52">
        <v>6.5</v>
      </c>
      <c r="AW36" s="53">
        <v>6.99</v>
      </c>
      <c r="AX36" s="57">
        <f t="shared" si="24"/>
        <v>0.10769230769230771</v>
      </c>
      <c r="AY36" s="15"/>
      <c r="AZ36" s="52">
        <v>1.8</v>
      </c>
      <c r="BA36" s="53">
        <v>1.84</v>
      </c>
      <c r="BB36" s="50">
        <f t="shared" si="25"/>
        <v>0.23728813559322015</v>
      </c>
      <c r="BC36" s="15"/>
      <c r="BD36" s="48">
        <v>4.5</v>
      </c>
      <c r="BE36" s="49">
        <v>4.59</v>
      </c>
      <c r="BF36" s="50">
        <f t="shared" si="26"/>
        <v>0.18181818181818166</v>
      </c>
      <c r="BG36" s="15"/>
    </row>
    <row r="37" spans="1:59" ht="12.5">
      <c r="A37" s="131"/>
      <c r="B37" s="58">
        <v>11.1</v>
      </c>
      <c r="C37" s="59">
        <v>11.29</v>
      </c>
      <c r="D37" s="54">
        <f t="shared" si="14"/>
        <v>0.16666666666666674</v>
      </c>
      <c r="E37" s="14"/>
      <c r="F37" s="45">
        <v>12.4</v>
      </c>
      <c r="G37" s="46">
        <v>12.59</v>
      </c>
      <c r="H37" s="47">
        <f t="shared" si="15"/>
        <v>0.14678899082568808</v>
      </c>
      <c r="I37" s="14"/>
      <c r="J37" s="52">
        <v>1.24</v>
      </c>
      <c r="K37" s="53">
        <v>1.26</v>
      </c>
      <c r="L37" s="47">
        <f t="shared" si="16"/>
        <v>0.23645320197044328</v>
      </c>
      <c r="M37" s="14"/>
      <c r="N37" s="52">
        <v>1.51</v>
      </c>
      <c r="O37" s="53">
        <v>1.53</v>
      </c>
      <c r="P37" s="47">
        <f t="shared" si="17"/>
        <v>0.1867704280155642</v>
      </c>
      <c r="Q37" s="14"/>
      <c r="R37" s="52">
        <v>12.7</v>
      </c>
      <c r="S37" s="53">
        <v>12.99</v>
      </c>
      <c r="T37" s="50">
        <f t="shared" si="18"/>
        <v>0.22966507177033502</v>
      </c>
      <c r="U37" s="14"/>
      <c r="V37" s="29"/>
      <c r="W37" s="52">
        <v>1.36</v>
      </c>
      <c r="X37" s="53">
        <v>1.38</v>
      </c>
      <c r="Y37" s="57">
        <f t="shared" si="19"/>
        <v>0.21145374449339216</v>
      </c>
      <c r="Z37" s="14"/>
      <c r="AA37" s="58">
        <v>14.9</v>
      </c>
      <c r="AB37" s="59">
        <v>15.09</v>
      </c>
      <c r="AC37" s="60">
        <f t="shared" si="6"/>
        <v>0.11940298507462677</v>
      </c>
      <c r="AD37" s="14"/>
      <c r="AE37" s="58">
        <v>8.1999999999999993</v>
      </c>
      <c r="AF37" s="59">
        <v>8.2899999999999991</v>
      </c>
      <c r="AG37" s="60">
        <f t="shared" si="20"/>
        <v>0.10738255033557054</v>
      </c>
      <c r="AH37" s="14"/>
      <c r="AI37" s="58">
        <v>27</v>
      </c>
      <c r="AJ37" s="59">
        <v>27.49</v>
      </c>
      <c r="AK37" s="51">
        <f t="shared" si="21"/>
        <v>0.17204301075268824</v>
      </c>
      <c r="AL37" s="14"/>
      <c r="AM37" s="14"/>
      <c r="AN37" s="45">
        <v>1.03</v>
      </c>
      <c r="AO37" s="46">
        <v>1.04</v>
      </c>
      <c r="AP37" s="47">
        <f t="shared" si="22"/>
        <v>0.18285714285714283</v>
      </c>
      <c r="AQ37" s="15"/>
      <c r="AR37" s="52">
        <v>1.37</v>
      </c>
      <c r="AS37" s="53">
        <v>1.39</v>
      </c>
      <c r="AT37" s="50">
        <f t="shared" si="23"/>
        <v>0.20960698689956336</v>
      </c>
      <c r="AU37" s="15"/>
      <c r="AV37" s="48">
        <v>7</v>
      </c>
      <c r="AW37" s="49">
        <v>7.49</v>
      </c>
      <c r="AX37" s="57">
        <f t="shared" si="24"/>
        <v>0.12307692307692308</v>
      </c>
      <c r="AY37" s="15"/>
      <c r="AZ37" s="48">
        <v>1.85</v>
      </c>
      <c r="BA37" s="49">
        <v>1.89</v>
      </c>
      <c r="BB37" s="50">
        <f t="shared" si="25"/>
        <v>0.27118644067796605</v>
      </c>
      <c r="BC37" s="15"/>
      <c r="BD37" s="52">
        <v>4.5999999999999996</v>
      </c>
      <c r="BE37" s="53">
        <v>4.6900000000000004</v>
      </c>
      <c r="BF37" s="50">
        <f t="shared" si="26"/>
        <v>0.20779220779220764</v>
      </c>
      <c r="BG37" s="15"/>
    </row>
    <row r="38" spans="1:59" ht="12.5">
      <c r="A38" s="131"/>
      <c r="B38" s="58">
        <v>11.3</v>
      </c>
      <c r="C38" s="59">
        <v>11.49</v>
      </c>
      <c r="D38" s="54">
        <f t="shared" si="14"/>
        <v>0.1875</v>
      </c>
      <c r="E38" s="14"/>
      <c r="F38" s="45">
        <v>12.6</v>
      </c>
      <c r="G38" s="46">
        <v>12.79</v>
      </c>
      <c r="H38" s="47">
        <f t="shared" si="15"/>
        <v>0.16513761467889898</v>
      </c>
      <c r="I38" s="14"/>
      <c r="J38" s="48">
        <v>1.27</v>
      </c>
      <c r="K38" s="49">
        <v>1.29</v>
      </c>
      <c r="L38" s="47">
        <f t="shared" si="16"/>
        <v>0.26600985221674889</v>
      </c>
      <c r="M38" s="14"/>
      <c r="N38" s="48">
        <v>1.54</v>
      </c>
      <c r="O38" s="49">
        <v>1.56</v>
      </c>
      <c r="P38" s="47">
        <f t="shared" si="17"/>
        <v>0.21011673151750965</v>
      </c>
      <c r="Q38" s="14"/>
      <c r="R38" s="52">
        <v>13</v>
      </c>
      <c r="S38" s="53">
        <v>13.29</v>
      </c>
      <c r="T38" s="50">
        <f t="shared" si="18"/>
        <v>0.25837320574162681</v>
      </c>
      <c r="U38" s="14"/>
      <c r="V38" s="29"/>
      <c r="W38" s="52">
        <v>1.39</v>
      </c>
      <c r="X38" s="53">
        <v>1.41</v>
      </c>
      <c r="Y38" s="57">
        <f t="shared" si="19"/>
        <v>0.23788546255506593</v>
      </c>
      <c r="Z38" s="14"/>
      <c r="AA38" s="58">
        <v>15.1</v>
      </c>
      <c r="AB38" s="59">
        <v>15.29</v>
      </c>
      <c r="AC38" s="60">
        <f t="shared" si="6"/>
        <v>0.13432835820895517</v>
      </c>
      <c r="AD38" s="14"/>
      <c r="AE38" s="58">
        <v>8.3000000000000007</v>
      </c>
      <c r="AF38" s="59">
        <v>8.39</v>
      </c>
      <c r="AG38" s="60">
        <f t="shared" si="20"/>
        <v>0.12080536912751705</v>
      </c>
      <c r="AH38" s="14"/>
      <c r="AI38" s="45">
        <v>27.5</v>
      </c>
      <c r="AJ38" s="46">
        <v>27.99</v>
      </c>
      <c r="AK38" s="51">
        <f t="shared" si="21"/>
        <v>0.19354838709677424</v>
      </c>
      <c r="AL38" s="14"/>
      <c r="AM38" s="14"/>
      <c r="AN38" s="58">
        <v>1.05</v>
      </c>
      <c r="AO38" s="59">
        <v>1.06</v>
      </c>
      <c r="AP38" s="54">
        <f t="shared" si="22"/>
        <v>0.20571428571428574</v>
      </c>
      <c r="AQ38" s="15"/>
      <c r="AR38" s="52">
        <v>1.4</v>
      </c>
      <c r="AS38" s="53">
        <v>1.42</v>
      </c>
      <c r="AT38" s="50">
        <f t="shared" si="23"/>
        <v>0.23580786026200862</v>
      </c>
      <c r="AU38" s="15"/>
      <c r="AV38" s="52">
        <v>7.5</v>
      </c>
      <c r="AW38" s="53">
        <v>7.99</v>
      </c>
      <c r="AX38" s="57">
        <f t="shared" si="24"/>
        <v>0.13846153846153847</v>
      </c>
      <c r="AY38" s="15"/>
      <c r="AZ38" s="52">
        <v>1.9</v>
      </c>
      <c r="BA38" s="53">
        <v>1.94</v>
      </c>
      <c r="BB38" s="50">
        <f t="shared" si="25"/>
        <v>0.30508474576271172</v>
      </c>
      <c r="BC38" s="15"/>
      <c r="BD38" s="48">
        <v>4.7</v>
      </c>
      <c r="BE38" s="49">
        <v>4.79</v>
      </c>
      <c r="BF38" s="50">
        <f t="shared" si="26"/>
        <v>0.23376623376623384</v>
      </c>
      <c r="BG38" s="15"/>
    </row>
    <row r="39" spans="1:59" ht="12.5">
      <c r="A39" s="131"/>
      <c r="B39" s="58">
        <v>11.5</v>
      </c>
      <c r="C39" s="59">
        <v>11.69</v>
      </c>
      <c r="D39" s="54">
        <f t="shared" si="14"/>
        <v>0.20833333333333326</v>
      </c>
      <c r="E39" s="14"/>
      <c r="F39" s="45">
        <v>12.8</v>
      </c>
      <c r="G39" s="46">
        <v>12.99</v>
      </c>
      <c r="H39" s="47">
        <f t="shared" si="15"/>
        <v>0.1834862385321101</v>
      </c>
      <c r="I39" s="14"/>
      <c r="J39" s="52">
        <v>1.3</v>
      </c>
      <c r="K39" s="53">
        <v>1.32</v>
      </c>
      <c r="L39" s="47">
        <f t="shared" si="16"/>
        <v>0.29556650246305427</v>
      </c>
      <c r="M39" s="14"/>
      <c r="N39" s="52">
        <v>1.57</v>
      </c>
      <c r="O39" s="53">
        <v>1.59</v>
      </c>
      <c r="P39" s="47">
        <f t="shared" si="17"/>
        <v>0.23346303501945531</v>
      </c>
      <c r="Q39" s="14"/>
      <c r="R39" s="52">
        <v>13.3</v>
      </c>
      <c r="S39" s="53">
        <v>13.59</v>
      </c>
      <c r="T39" s="50">
        <f t="shared" si="18"/>
        <v>0.28708133971291883</v>
      </c>
      <c r="U39" s="14"/>
      <c r="V39" s="29"/>
      <c r="W39" s="52">
        <v>1.42</v>
      </c>
      <c r="X39" s="53">
        <v>1.44</v>
      </c>
      <c r="Y39" s="57">
        <f t="shared" si="19"/>
        <v>0.26431718061673992</v>
      </c>
      <c r="Z39" s="14"/>
      <c r="AA39" s="58">
        <v>15.3</v>
      </c>
      <c r="AB39" s="59">
        <v>15.49</v>
      </c>
      <c r="AC39" s="60">
        <f t="shared" si="6"/>
        <v>0.14925373134328357</v>
      </c>
      <c r="AD39" s="14"/>
      <c r="AE39" s="58">
        <v>8.4</v>
      </c>
      <c r="AF39" s="59">
        <v>8.4900000000000109</v>
      </c>
      <c r="AG39" s="60">
        <f t="shared" si="20"/>
        <v>0.13422818791946312</v>
      </c>
      <c r="AH39" s="14"/>
      <c r="AI39" s="58">
        <v>28</v>
      </c>
      <c r="AJ39" s="59">
        <v>28.49</v>
      </c>
      <c r="AK39" s="51">
        <f t="shared" si="21"/>
        <v>0.21505376344086025</v>
      </c>
      <c r="AL39" s="14"/>
      <c r="AM39" s="14"/>
      <c r="AN39" s="45">
        <v>1.07</v>
      </c>
      <c r="AO39" s="46">
        <v>1.08</v>
      </c>
      <c r="AP39" s="47">
        <f t="shared" si="22"/>
        <v>0.22857142857142843</v>
      </c>
      <c r="AQ39" s="15"/>
      <c r="AR39" s="52">
        <v>1.43</v>
      </c>
      <c r="AS39" s="53">
        <v>1.45</v>
      </c>
      <c r="AT39" s="50">
        <f t="shared" si="23"/>
        <v>0.26200873362445409</v>
      </c>
      <c r="AU39" s="15"/>
      <c r="AV39" s="48">
        <v>8</v>
      </c>
      <c r="AW39" s="49">
        <v>8.49</v>
      </c>
      <c r="AX39" s="57">
        <f t="shared" si="24"/>
        <v>0.15384615384615385</v>
      </c>
      <c r="AY39" s="15"/>
      <c r="AZ39" s="48">
        <v>1.95</v>
      </c>
      <c r="BA39" s="49">
        <v>1.99</v>
      </c>
      <c r="BB39" s="50">
        <f t="shared" si="25"/>
        <v>0.33898305084745739</v>
      </c>
      <c r="BC39" s="15"/>
      <c r="BD39" s="52">
        <v>4.8</v>
      </c>
      <c r="BE39" s="53">
        <v>4.8899999999999997</v>
      </c>
      <c r="BF39" s="50">
        <f t="shared" si="26"/>
        <v>0.2597402597402596</v>
      </c>
      <c r="BG39" s="15"/>
    </row>
    <row r="40" spans="1:59" ht="13" thickBot="1">
      <c r="A40" s="131"/>
      <c r="B40" s="227">
        <v>11.7</v>
      </c>
      <c r="C40" s="228">
        <v>11.89</v>
      </c>
      <c r="D40" s="229">
        <f t="shared" si="14"/>
        <v>0.22916666666666652</v>
      </c>
      <c r="E40" s="14"/>
      <c r="F40" s="230">
        <v>13</v>
      </c>
      <c r="G40" s="231">
        <v>13.19</v>
      </c>
      <c r="H40" s="232">
        <f t="shared" si="15"/>
        <v>0.201834862385321</v>
      </c>
      <c r="I40" s="14"/>
      <c r="J40" s="48">
        <v>1.33</v>
      </c>
      <c r="K40" s="49">
        <v>1.35</v>
      </c>
      <c r="L40" s="47">
        <f t="shared" si="16"/>
        <v>0.32512315270935965</v>
      </c>
      <c r="M40" s="14"/>
      <c r="N40" s="233">
        <v>1.6</v>
      </c>
      <c r="O40" s="234">
        <v>1.62</v>
      </c>
      <c r="P40" s="232">
        <f t="shared" si="17"/>
        <v>0.25680933852140075</v>
      </c>
      <c r="Q40" s="14"/>
      <c r="R40" s="52">
        <v>13.6</v>
      </c>
      <c r="S40" s="53">
        <v>13.89</v>
      </c>
      <c r="T40" s="50">
        <f t="shared" si="18"/>
        <v>0.31578947368421062</v>
      </c>
      <c r="U40" s="14"/>
      <c r="V40" s="29"/>
      <c r="W40" s="235">
        <v>1.45</v>
      </c>
      <c r="X40" s="236">
        <v>1.47</v>
      </c>
      <c r="Y40" s="237">
        <f t="shared" si="19"/>
        <v>0.29074889867841391</v>
      </c>
      <c r="Z40" s="14"/>
      <c r="AA40" s="58">
        <v>15.5</v>
      </c>
      <c r="AB40" s="59">
        <v>15.69</v>
      </c>
      <c r="AC40" s="60">
        <f t="shared" si="6"/>
        <v>0.16417910447761197</v>
      </c>
      <c r="AD40" s="14"/>
      <c r="AE40" s="58">
        <v>8.5</v>
      </c>
      <c r="AF40" s="59">
        <v>8.5900000000000105</v>
      </c>
      <c r="AG40" s="60">
        <f t="shared" si="20"/>
        <v>0.1476510067114094</v>
      </c>
      <c r="AH40" s="14"/>
      <c r="AI40" s="45">
        <v>28.5</v>
      </c>
      <c r="AJ40" s="46">
        <v>28.99</v>
      </c>
      <c r="AK40" s="51">
        <f t="shared" si="21"/>
        <v>0.23655913978494625</v>
      </c>
      <c r="AL40" s="14"/>
      <c r="AM40" s="14"/>
      <c r="AN40" s="58">
        <v>1.0900000000000001</v>
      </c>
      <c r="AO40" s="59">
        <v>1.1000000000000001</v>
      </c>
      <c r="AP40" s="54">
        <f t="shared" si="22"/>
        <v>0.25142857142857133</v>
      </c>
      <c r="AQ40" s="15"/>
      <c r="AR40" s="52">
        <v>1.46</v>
      </c>
      <c r="AS40" s="53">
        <v>1.48</v>
      </c>
      <c r="AT40" s="50">
        <f t="shared" si="23"/>
        <v>0.28820960698689935</v>
      </c>
      <c r="AU40" s="15"/>
      <c r="AV40" s="52">
        <v>8.5</v>
      </c>
      <c r="AW40" s="53">
        <v>8.99</v>
      </c>
      <c r="AX40" s="57">
        <f t="shared" si="24"/>
        <v>0.16923076923076927</v>
      </c>
      <c r="AY40" s="15"/>
      <c r="AZ40" s="52">
        <v>2</v>
      </c>
      <c r="BA40" s="53">
        <v>2.04</v>
      </c>
      <c r="BB40" s="50">
        <f t="shared" si="25"/>
        <v>0.37288135593220328</v>
      </c>
      <c r="BC40" s="15"/>
      <c r="BD40" s="48">
        <v>4.9000000000000004</v>
      </c>
      <c r="BE40" s="49">
        <v>4.99</v>
      </c>
      <c r="BF40" s="50">
        <f t="shared" si="26"/>
        <v>0.28571428571428581</v>
      </c>
      <c r="BG40" s="15"/>
    </row>
    <row r="41" spans="1:59" ht="12.5">
      <c r="A41" s="131"/>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5"/>
      <c r="AQ41" s="15"/>
      <c r="AR41" s="15"/>
      <c r="AS41" s="15"/>
      <c r="AT41" s="15"/>
      <c r="AU41" s="15"/>
      <c r="AV41" s="15"/>
      <c r="AW41" s="15"/>
      <c r="AX41" s="15"/>
      <c r="AY41" s="15"/>
      <c r="AZ41" s="15"/>
      <c r="BA41" s="15"/>
      <c r="BB41" s="15"/>
      <c r="BC41" s="15"/>
      <c r="BD41" s="15"/>
      <c r="BE41" s="15"/>
      <c r="BF41" s="15"/>
      <c r="BG41" s="15"/>
    </row>
    <row r="42" spans="1:59" s="39" customFormat="1" ht="12.5">
      <c r="A42" s="131"/>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5"/>
      <c r="AQ42" s="15"/>
      <c r="AR42" s="15"/>
      <c r="AS42" s="15"/>
      <c r="AT42" s="15"/>
      <c r="AU42" s="15"/>
      <c r="AV42" s="15"/>
      <c r="AW42" s="15"/>
      <c r="AX42" s="15"/>
      <c r="AY42" s="15"/>
      <c r="AZ42" s="15"/>
      <c r="BA42" s="15"/>
      <c r="BB42" s="15"/>
      <c r="BC42" s="15"/>
      <c r="BD42" s="15"/>
      <c r="BE42" s="15"/>
      <c r="BF42" s="15"/>
      <c r="BG42" s="15"/>
    </row>
    <row r="43" spans="1:59" s="39" customFormat="1" ht="12.5">
      <c r="A43" s="131"/>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5"/>
      <c r="AQ43" s="15"/>
      <c r="AR43" s="15"/>
      <c r="AS43" s="15"/>
      <c r="AT43" s="15"/>
      <c r="AU43" s="15"/>
      <c r="AV43" s="15"/>
      <c r="AW43" s="15"/>
      <c r="AX43" s="15"/>
      <c r="AY43" s="15"/>
      <c r="AZ43" s="15"/>
      <c r="BA43" s="15"/>
      <c r="BB43" s="15"/>
      <c r="BC43" s="15"/>
      <c r="BD43" s="15"/>
      <c r="BE43" s="15"/>
      <c r="BF43" s="15"/>
      <c r="BG43" s="15"/>
    </row>
    <row r="44" spans="1:59" s="39" customFormat="1" ht="12.5">
      <c r="A44" s="131"/>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5"/>
      <c r="AQ44" s="15"/>
      <c r="AR44" s="15"/>
      <c r="AS44" s="15"/>
      <c r="AT44" s="15"/>
      <c r="AU44" s="15"/>
      <c r="AV44" s="15"/>
      <c r="AW44" s="15"/>
      <c r="AX44" s="15"/>
      <c r="AY44" s="15"/>
      <c r="AZ44" s="15"/>
      <c r="BA44" s="15"/>
      <c r="BB44" s="15"/>
      <c r="BC44" s="15"/>
      <c r="BD44" s="15"/>
      <c r="BE44" s="15"/>
      <c r="BF44" s="15"/>
      <c r="BG44" s="15"/>
    </row>
    <row r="45" spans="1:59" s="39" customFormat="1" ht="12.5">
      <c r="A45" s="134"/>
      <c r="V45" s="14"/>
      <c r="W45" s="14"/>
      <c r="X45" s="14"/>
      <c r="Y45" s="14"/>
      <c r="Z45" s="14"/>
      <c r="AA45" s="14"/>
      <c r="AB45" s="14"/>
      <c r="AC45" s="14"/>
      <c r="AD45" s="14"/>
      <c r="AE45" s="14"/>
      <c r="AF45" s="14"/>
      <c r="AG45" s="14"/>
      <c r="AH45" s="14"/>
      <c r="AI45" s="14"/>
      <c r="AJ45" s="14"/>
      <c r="AK45" s="14"/>
      <c r="AL45" s="14"/>
      <c r="AM45" s="14"/>
      <c r="AN45" s="14"/>
      <c r="AO45" s="14"/>
      <c r="AP45" s="15"/>
      <c r="AQ45" s="15"/>
      <c r="AR45" s="15"/>
      <c r="AS45" s="15"/>
      <c r="AT45" s="15"/>
      <c r="AU45" s="15"/>
      <c r="AV45" s="15"/>
      <c r="AW45" s="15"/>
      <c r="AX45" s="15"/>
      <c r="AY45" s="15"/>
      <c r="AZ45" s="15"/>
      <c r="BA45" s="15"/>
      <c r="BB45" s="15"/>
      <c r="BC45" s="15"/>
      <c r="BD45" s="15"/>
      <c r="BE45" s="15"/>
      <c r="BF45" s="15"/>
      <c r="BG45" s="15"/>
    </row>
    <row r="46" spans="1:59" s="39" customFormat="1" ht="12.5">
      <c r="A46" s="134"/>
      <c r="V46" s="14"/>
      <c r="W46" s="14"/>
      <c r="X46" s="14"/>
      <c r="Y46" s="14"/>
      <c r="Z46" s="14"/>
      <c r="AA46" s="14"/>
      <c r="AB46" s="14"/>
      <c r="AC46" s="14"/>
      <c r="AD46" s="14"/>
      <c r="AE46" s="14"/>
      <c r="AF46" s="14"/>
      <c r="AG46" s="14"/>
      <c r="AH46" s="14"/>
      <c r="AI46" s="14"/>
      <c r="AJ46" s="14"/>
      <c r="AK46" s="14"/>
      <c r="AL46" s="14"/>
      <c r="AM46" s="14"/>
      <c r="AN46" s="14"/>
      <c r="AO46" s="14"/>
      <c r="AP46" s="15"/>
      <c r="AQ46" s="15"/>
      <c r="AR46" s="15"/>
      <c r="AS46" s="15"/>
      <c r="AT46" s="15"/>
      <c r="AU46" s="15"/>
      <c r="AV46" s="15"/>
      <c r="AW46" s="15"/>
      <c r="AX46" s="15"/>
      <c r="AY46" s="15"/>
      <c r="AZ46" s="15"/>
      <c r="BA46" s="15"/>
      <c r="BB46" s="15"/>
      <c r="BC46" s="15"/>
      <c r="BD46" s="15"/>
      <c r="BE46" s="15"/>
      <c r="BF46" s="15"/>
      <c r="BG46" s="15"/>
    </row>
    <row r="47" spans="1:59" s="39" customFormat="1" ht="12.5">
      <c r="A47" s="134"/>
      <c r="V47" s="14"/>
      <c r="W47" s="14"/>
      <c r="X47" s="14"/>
      <c r="Y47" s="14"/>
      <c r="Z47" s="14"/>
      <c r="AA47" s="14"/>
      <c r="AB47" s="14"/>
      <c r="AC47" s="14"/>
      <c r="AD47" s="14"/>
      <c r="AE47" s="14"/>
      <c r="AF47" s="14"/>
      <c r="AG47" s="14"/>
      <c r="AH47" s="14"/>
      <c r="AI47" s="14"/>
      <c r="AJ47" s="14"/>
      <c r="AK47" s="14"/>
      <c r="AL47" s="14"/>
      <c r="AM47" s="14"/>
      <c r="AN47" s="14"/>
      <c r="AO47" s="14"/>
      <c r="AP47" s="15"/>
      <c r="AQ47" s="15"/>
      <c r="AR47" s="15"/>
      <c r="AS47" s="15"/>
      <c r="AT47" s="15"/>
      <c r="AU47" s="15"/>
      <c r="AV47" s="15"/>
      <c r="AW47" s="15"/>
      <c r="AX47" s="15"/>
      <c r="AY47" s="15"/>
      <c r="AZ47" s="15"/>
      <c r="BA47" s="15"/>
      <c r="BB47" s="15"/>
      <c r="BC47" s="15"/>
      <c r="BD47" s="15"/>
      <c r="BE47" s="15"/>
      <c r="BF47" s="15"/>
      <c r="BG47" s="15"/>
    </row>
    <row r="48" spans="1:59" s="39" customFormat="1" ht="12.5">
      <c r="A48" s="134"/>
      <c r="V48" s="14"/>
      <c r="W48" s="14"/>
      <c r="X48" s="14"/>
      <c r="Y48" s="14"/>
      <c r="Z48" s="14"/>
      <c r="AA48" s="14"/>
      <c r="AB48" s="14"/>
      <c r="AC48" s="14"/>
      <c r="AD48" s="14"/>
      <c r="AE48" s="14"/>
      <c r="AF48" s="14"/>
      <c r="AG48" s="14"/>
      <c r="AH48" s="14"/>
      <c r="AI48" s="14"/>
      <c r="AJ48" s="14"/>
      <c r="AK48" s="14"/>
      <c r="AL48" s="14"/>
      <c r="AM48" s="14"/>
      <c r="AN48" s="14"/>
      <c r="AO48" s="14"/>
      <c r="AP48" s="15"/>
      <c r="AQ48" s="15"/>
      <c r="AR48" s="15"/>
      <c r="AS48" s="15"/>
      <c r="AT48" s="15"/>
      <c r="AU48" s="15"/>
      <c r="AV48" s="15"/>
      <c r="AW48" s="15"/>
      <c r="AX48" s="15"/>
      <c r="AY48" s="15"/>
      <c r="AZ48" s="15"/>
      <c r="BA48" s="15"/>
      <c r="BB48" s="15"/>
      <c r="BC48" s="15"/>
      <c r="BD48" s="15"/>
      <c r="BE48" s="15"/>
      <c r="BF48" s="15"/>
      <c r="BG48" s="15"/>
    </row>
    <row r="49" spans="1:59" s="39" customFormat="1" ht="12.5">
      <c r="A49" s="134"/>
      <c r="V49" s="14"/>
      <c r="W49" s="14"/>
      <c r="X49" s="14"/>
      <c r="Y49" s="14"/>
      <c r="Z49" s="14"/>
      <c r="AA49" s="14"/>
      <c r="AB49" s="14"/>
      <c r="AC49" s="14"/>
      <c r="AD49" s="14"/>
      <c r="AE49" s="14"/>
      <c r="AF49" s="14"/>
      <c r="AG49" s="14"/>
      <c r="AH49" s="14"/>
      <c r="AI49" s="14"/>
      <c r="AJ49" s="14"/>
      <c r="AK49" s="14"/>
      <c r="AL49" s="14"/>
      <c r="AM49" s="14"/>
      <c r="AN49" s="14"/>
      <c r="AO49" s="14"/>
      <c r="AP49" s="15"/>
      <c r="AQ49" s="15"/>
      <c r="AR49" s="15"/>
      <c r="AS49" s="15"/>
      <c r="AT49" s="15"/>
      <c r="AU49" s="15"/>
      <c r="AV49" s="15"/>
      <c r="AW49" s="15"/>
      <c r="AX49" s="15"/>
      <c r="AY49" s="15"/>
      <c r="AZ49" s="15"/>
      <c r="BA49" s="15"/>
      <c r="BB49" s="15"/>
      <c r="BC49" s="15"/>
      <c r="BD49" s="15"/>
      <c r="BE49" s="15"/>
      <c r="BF49" s="15"/>
      <c r="BG49" s="15"/>
    </row>
    <row r="50" spans="1:59" s="39" customFormat="1" ht="12.5">
      <c r="A50" s="134"/>
      <c r="V50" s="14"/>
      <c r="W50" s="14"/>
      <c r="X50" s="14"/>
      <c r="Y50" s="14"/>
      <c r="Z50" s="14"/>
      <c r="AA50" s="14"/>
      <c r="AB50" s="14"/>
      <c r="AC50" s="14"/>
      <c r="AD50" s="14"/>
      <c r="AE50" s="14"/>
      <c r="AF50" s="14"/>
      <c r="AG50" s="14"/>
      <c r="AH50" s="14"/>
      <c r="AI50" s="14"/>
      <c r="AJ50" s="14"/>
      <c r="AK50" s="14"/>
      <c r="AL50" s="14"/>
      <c r="AM50" s="14"/>
      <c r="AN50" s="14"/>
      <c r="AO50" s="14"/>
      <c r="AP50" s="15"/>
      <c r="AQ50" s="15"/>
      <c r="AR50" s="15"/>
      <c r="AS50" s="15"/>
      <c r="AT50" s="15"/>
      <c r="AU50" s="15"/>
      <c r="AV50" s="15"/>
      <c r="AW50" s="15"/>
      <c r="AX50" s="15"/>
      <c r="AY50" s="15"/>
      <c r="AZ50" s="15"/>
      <c r="BA50" s="15"/>
      <c r="BB50" s="15"/>
      <c r="BC50" s="15"/>
      <c r="BD50" s="15"/>
      <c r="BE50" s="15"/>
      <c r="BF50" s="15"/>
      <c r="BG50" s="15"/>
    </row>
    <row r="51" spans="1:59" s="39" customFormat="1" ht="12.5">
      <c r="A51" s="134"/>
      <c r="V51" s="14"/>
      <c r="W51" s="14"/>
      <c r="X51" s="14"/>
      <c r="Y51" s="14"/>
      <c r="Z51" s="14"/>
      <c r="AA51" s="14"/>
      <c r="AB51" s="14"/>
      <c r="AC51" s="14"/>
      <c r="AD51" s="14"/>
      <c r="AE51" s="14"/>
      <c r="AF51" s="14"/>
      <c r="AG51" s="14"/>
      <c r="AH51" s="14"/>
      <c r="AI51" s="14"/>
      <c r="AJ51" s="14"/>
      <c r="AK51" s="14"/>
      <c r="AL51" s="14"/>
      <c r="AM51" s="14"/>
      <c r="AN51" s="14"/>
      <c r="AO51" s="14"/>
      <c r="AP51" s="15"/>
      <c r="AQ51" s="15"/>
      <c r="AR51" s="15"/>
      <c r="AS51" s="15"/>
      <c r="AT51" s="15"/>
      <c r="AU51" s="15"/>
      <c r="AV51" s="15"/>
      <c r="AW51" s="15"/>
      <c r="AX51" s="15"/>
      <c r="AY51" s="15"/>
      <c r="AZ51" s="15"/>
      <c r="BA51" s="15"/>
      <c r="BB51" s="15"/>
      <c r="BC51" s="15"/>
      <c r="BD51" s="15"/>
      <c r="BE51" s="15"/>
      <c r="BF51" s="15"/>
      <c r="BG51" s="15"/>
    </row>
    <row r="52" spans="1:59" s="39" customFormat="1" ht="12.5">
      <c r="A52" s="134"/>
      <c r="V52" s="14"/>
      <c r="W52" s="14"/>
      <c r="X52" s="14"/>
      <c r="Y52" s="14"/>
      <c r="Z52" s="14"/>
      <c r="AA52" s="14"/>
      <c r="AB52" s="14"/>
      <c r="AC52" s="14"/>
      <c r="AD52" s="14"/>
      <c r="AE52" s="14"/>
      <c r="AF52" s="14"/>
      <c r="AG52" s="14"/>
      <c r="AH52" s="14"/>
      <c r="AI52" s="14"/>
      <c r="AJ52" s="14"/>
      <c r="AK52" s="14"/>
      <c r="AL52" s="14"/>
      <c r="AM52" s="14"/>
      <c r="AN52" s="14"/>
      <c r="AO52" s="14"/>
      <c r="AP52" s="15"/>
      <c r="AQ52" s="15"/>
      <c r="AR52" s="15"/>
      <c r="AS52" s="15"/>
      <c r="AT52" s="15"/>
      <c r="AU52" s="15"/>
      <c r="AV52" s="15"/>
      <c r="AW52" s="15"/>
      <c r="AX52" s="15"/>
      <c r="AY52" s="15"/>
      <c r="AZ52" s="15"/>
      <c r="BA52" s="15"/>
      <c r="BB52" s="15"/>
      <c r="BC52" s="15"/>
      <c r="BD52" s="15"/>
      <c r="BE52" s="15"/>
      <c r="BF52" s="15"/>
      <c r="BG52" s="15"/>
    </row>
    <row r="53" spans="1:59" s="39" customFormat="1" ht="12.5">
      <c r="A53" s="134"/>
      <c r="V53" s="14"/>
      <c r="W53" s="14"/>
      <c r="X53" s="14"/>
      <c r="Y53" s="14"/>
      <c r="Z53" s="14"/>
      <c r="AA53" s="14"/>
      <c r="AB53" s="14"/>
      <c r="AC53" s="14"/>
      <c r="AD53" s="14"/>
      <c r="AE53" s="14"/>
      <c r="AF53" s="14"/>
      <c r="AG53" s="14"/>
      <c r="AH53" s="14"/>
      <c r="AI53" s="14"/>
      <c r="AJ53" s="14"/>
      <c r="AK53" s="14"/>
      <c r="AL53" s="14"/>
      <c r="AM53" s="14"/>
      <c r="AN53" s="14"/>
      <c r="AO53" s="14"/>
      <c r="AP53" s="15"/>
      <c r="AQ53" s="15"/>
      <c r="AR53" s="15"/>
      <c r="AS53" s="15"/>
      <c r="AT53" s="15"/>
      <c r="AU53" s="15"/>
      <c r="AV53" s="15"/>
      <c r="AW53" s="15"/>
      <c r="AX53" s="15"/>
      <c r="AY53" s="15"/>
      <c r="AZ53" s="15"/>
      <c r="BA53" s="15"/>
      <c r="BB53" s="15"/>
      <c r="BC53" s="15"/>
      <c r="BD53" s="15"/>
      <c r="BE53" s="15"/>
      <c r="BF53" s="15"/>
      <c r="BG53" s="15"/>
    </row>
    <row r="54" spans="1:59" s="39" customFormat="1" ht="12.5">
      <c r="A54" s="134"/>
      <c r="V54" s="14"/>
      <c r="W54" s="14"/>
      <c r="X54" s="14"/>
      <c r="Y54" s="14"/>
      <c r="Z54" s="14"/>
      <c r="AA54" s="14"/>
      <c r="AB54" s="14"/>
      <c r="AC54" s="14"/>
      <c r="AD54" s="14"/>
      <c r="AE54" s="14"/>
      <c r="AF54" s="14"/>
      <c r="AG54" s="14"/>
      <c r="AH54" s="14"/>
      <c r="AI54" s="14"/>
      <c r="AJ54" s="14"/>
      <c r="AK54" s="14"/>
      <c r="AL54" s="14"/>
      <c r="AM54" s="14"/>
      <c r="AN54" s="14"/>
      <c r="AO54" s="14"/>
      <c r="AP54" s="15"/>
      <c r="AQ54" s="15"/>
      <c r="AR54" s="15"/>
      <c r="AS54" s="15"/>
      <c r="AT54" s="15"/>
      <c r="AU54" s="15"/>
      <c r="AV54" s="15"/>
      <c r="AW54" s="15"/>
      <c r="AX54" s="15"/>
      <c r="AY54" s="15"/>
      <c r="AZ54" s="15"/>
      <c r="BA54" s="15"/>
      <c r="BB54" s="15"/>
      <c r="BC54" s="15"/>
      <c r="BD54" s="15"/>
      <c r="BE54" s="15"/>
      <c r="BF54" s="15"/>
      <c r="BG54" s="15"/>
    </row>
    <row r="55" spans="1:59" s="39" customFormat="1" ht="12.5">
      <c r="A55" s="134"/>
      <c r="V55" s="14"/>
      <c r="W55" s="14"/>
      <c r="X55" s="14"/>
      <c r="Y55" s="14"/>
      <c r="Z55" s="14"/>
      <c r="AA55" s="14"/>
      <c r="AB55" s="14"/>
      <c r="AC55" s="14"/>
      <c r="AD55" s="14"/>
      <c r="AE55" s="14"/>
      <c r="AF55" s="14"/>
      <c r="AG55" s="14"/>
      <c r="AH55" s="14"/>
      <c r="AI55" s="14"/>
      <c r="AJ55" s="14"/>
      <c r="AK55" s="14"/>
      <c r="AL55" s="14"/>
      <c r="AM55" s="14"/>
      <c r="AN55" s="14"/>
      <c r="AO55" s="14"/>
      <c r="AP55" s="15"/>
      <c r="AQ55" s="15"/>
      <c r="AR55" s="15"/>
      <c r="AS55" s="15"/>
      <c r="AT55" s="15"/>
      <c r="AU55" s="15"/>
      <c r="AV55" s="15"/>
      <c r="AW55" s="15"/>
      <c r="AX55" s="15"/>
      <c r="AY55" s="15"/>
      <c r="AZ55" s="15"/>
      <c r="BA55" s="15"/>
      <c r="BB55" s="15"/>
      <c r="BC55" s="15"/>
      <c r="BD55" s="15"/>
      <c r="BE55" s="15"/>
      <c r="BF55" s="15"/>
      <c r="BG55" s="15"/>
    </row>
    <row r="56" spans="1:59" s="39" customFormat="1" ht="12.5">
      <c r="A56" s="134"/>
      <c r="V56" s="14"/>
      <c r="W56" s="14"/>
      <c r="X56" s="14"/>
      <c r="Y56" s="14"/>
      <c r="Z56" s="14"/>
      <c r="AA56" s="14"/>
      <c r="AB56" s="14"/>
      <c r="AC56" s="14"/>
      <c r="AD56" s="14"/>
      <c r="AE56" s="14"/>
      <c r="AF56" s="14"/>
      <c r="AG56" s="14"/>
      <c r="AH56" s="14"/>
      <c r="AI56" s="14"/>
      <c r="AJ56" s="14"/>
      <c r="AK56" s="14"/>
      <c r="AL56" s="14"/>
      <c r="AM56" s="14"/>
      <c r="AN56" s="14"/>
      <c r="AO56" s="14"/>
      <c r="AP56" s="15"/>
      <c r="AQ56" s="15"/>
      <c r="AR56" s="15"/>
      <c r="AS56" s="15"/>
      <c r="AT56" s="15"/>
      <c r="AU56" s="15"/>
      <c r="AV56" s="15"/>
      <c r="AW56" s="15"/>
      <c r="AX56" s="15"/>
      <c r="AY56" s="15"/>
      <c r="AZ56" s="15"/>
      <c r="BA56" s="15"/>
      <c r="BB56" s="15"/>
      <c r="BC56" s="15"/>
      <c r="BD56" s="15"/>
      <c r="BE56" s="15"/>
      <c r="BF56" s="15"/>
      <c r="BG56" s="15"/>
    </row>
    <row r="57" spans="1:59" s="39" customFormat="1" ht="12.5">
      <c r="A57" s="134"/>
      <c r="V57" s="14"/>
      <c r="W57" s="14"/>
      <c r="X57" s="14"/>
      <c r="Y57" s="14"/>
      <c r="Z57" s="14"/>
      <c r="AA57" s="14"/>
      <c r="AB57" s="14"/>
      <c r="AC57" s="14"/>
      <c r="AD57" s="14"/>
      <c r="AE57" s="14"/>
      <c r="AF57" s="14"/>
      <c r="AG57" s="14"/>
      <c r="AH57" s="14"/>
      <c r="AI57" s="14"/>
      <c r="AJ57" s="14"/>
      <c r="AK57" s="14"/>
      <c r="AL57" s="14"/>
      <c r="AM57" s="14"/>
      <c r="AN57" s="14"/>
      <c r="AO57" s="14"/>
      <c r="AP57" s="15"/>
      <c r="AQ57" s="15"/>
      <c r="AR57" s="15"/>
      <c r="AS57" s="15"/>
      <c r="AT57" s="15"/>
      <c r="AU57" s="15"/>
      <c r="AV57" s="15"/>
      <c r="AW57" s="15"/>
      <c r="AX57" s="15"/>
      <c r="AY57" s="15"/>
      <c r="AZ57" s="15"/>
      <c r="BA57" s="15"/>
      <c r="BB57" s="15"/>
      <c r="BC57" s="15"/>
      <c r="BD57" s="15"/>
      <c r="BE57" s="15"/>
      <c r="BF57" s="15"/>
      <c r="BG57" s="15"/>
    </row>
    <row r="58" spans="1:59" s="39" customFormat="1" ht="12.5">
      <c r="A58" s="134"/>
      <c r="V58" s="14"/>
      <c r="W58" s="14"/>
      <c r="X58" s="14"/>
      <c r="Y58" s="14"/>
      <c r="Z58" s="14"/>
      <c r="AA58" s="14"/>
      <c r="AB58" s="14"/>
      <c r="AC58" s="14"/>
      <c r="AD58" s="14"/>
      <c r="AE58" s="14"/>
      <c r="AF58" s="14"/>
      <c r="AG58" s="14"/>
      <c r="AH58" s="14"/>
      <c r="AI58" s="14"/>
      <c r="AJ58" s="14"/>
      <c r="AK58" s="14"/>
      <c r="AL58" s="14"/>
      <c r="AM58" s="14"/>
      <c r="AN58" s="14"/>
      <c r="AO58" s="14"/>
      <c r="AP58" s="15"/>
      <c r="AQ58" s="15"/>
      <c r="AR58" s="15"/>
      <c r="AS58" s="15"/>
      <c r="AT58" s="15"/>
      <c r="AU58" s="15"/>
      <c r="AV58" s="15"/>
      <c r="AW58" s="15"/>
      <c r="AX58" s="15"/>
      <c r="AY58" s="15"/>
      <c r="AZ58" s="15"/>
      <c r="BA58" s="15"/>
      <c r="BB58" s="15"/>
      <c r="BC58" s="15"/>
      <c r="BD58" s="15"/>
      <c r="BE58" s="15"/>
      <c r="BF58" s="15"/>
      <c r="BG58" s="15"/>
    </row>
    <row r="59" spans="1:59" s="39" customFormat="1" ht="12.5">
      <c r="A59" s="134"/>
      <c r="V59" s="14"/>
      <c r="W59" s="14"/>
      <c r="X59" s="14"/>
      <c r="Y59" s="14"/>
      <c r="Z59" s="14"/>
      <c r="AA59" s="14"/>
      <c r="AB59" s="14"/>
      <c r="AC59" s="14"/>
      <c r="AD59" s="14"/>
      <c r="AE59" s="14"/>
      <c r="AF59" s="14"/>
      <c r="AG59" s="14"/>
      <c r="AH59" s="14"/>
      <c r="AI59" s="14"/>
      <c r="AJ59" s="14"/>
      <c r="AK59" s="14"/>
      <c r="AL59" s="14"/>
      <c r="AM59" s="14"/>
      <c r="AN59" s="14"/>
      <c r="AO59" s="14"/>
      <c r="AP59" s="15"/>
      <c r="AQ59" s="15"/>
      <c r="AR59" s="15"/>
      <c r="AS59" s="15"/>
      <c r="AT59" s="15"/>
      <c r="AU59" s="15"/>
      <c r="AV59" s="15"/>
      <c r="AW59" s="15"/>
      <c r="AX59" s="15"/>
      <c r="AY59" s="15"/>
      <c r="AZ59" s="15"/>
      <c r="BA59" s="15"/>
      <c r="BB59" s="15"/>
      <c r="BC59" s="15"/>
      <c r="BD59" s="15"/>
      <c r="BE59" s="15"/>
      <c r="BF59" s="15"/>
      <c r="BG59" s="15"/>
    </row>
    <row r="60" spans="1:59" s="39" customFormat="1" ht="12.5">
      <c r="A60" s="134"/>
      <c r="V60" s="14"/>
      <c r="W60" s="14"/>
      <c r="X60" s="14"/>
      <c r="Y60" s="14"/>
      <c r="Z60" s="14"/>
      <c r="AA60" s="14"/>
      <c r="AB60" s="14"/>
      <c r="AC60" s="14"/>
      <c r="AD60" s="14"/>
      <c r="AE60" s="14"/>
      <c r="AF60" s="14"/>
      <c r="AG60" s="14"/>
      <c r="AH60" s="14"/>
      <c r="AI60" s="14"/>
      <c r="AJ60" s="14"/>
      <c r="AK60" s="14"/>
      <c r="AL60" s="14"/>
      <c r="AM60" s="14"/>
      <c r="AN60" s="14"/>
      <c r="AO60" s="14"/>
      <c r="AP60" s="15"/>
      <c r="AQ60" s="15"/>
      <c r="AR60" s="15"/>
      <c r="AS60" s="15"/>
      <c r="AT60" s="15"/>
      <c r="AU60" s="15"/>
      <c r="AV60" s="15"/>
      <c r="AW60" s="15"/>
      <c r="AX60" s="15"/>
      <c r="AY60" s="15"/>
      <c r="AZ60" s="15"/>
      <c r="BA60" s="15"/>
      <c r="BB60" s="15"/>
      <c r="BC60" s="15"/>
      <c r="BD60" s="15"/>
      <c r="BE60" s="15"/>
      <c r="BF60" s="15"/>
      <c r="BG60" s="15"/>
    </row>
    <row r="61" spans="1:59" s="39" customFormat="1" ht="12.5">
      <c r="A61" s="134"/>
      <c r="V61" s="14"/>
      <c r="W61" s="14"/>
      <c r="X61" s="14"/>
      <c r="Y61" s="14"/>
      <c r="Z61" s="14"/>
      <c r="AA61" s="14"/>
      <c r="AB61" s="14"/>
      <c r="AC61" s="14"/>
      <c r="AD61" s="14"/>
      <c r="AE61" s="14"/>
      <c r="AF61" s="14"/>
      <c r="AG61" s="14"/>
      <c r="AH61" s="14"/>
      <c r="AI61" s="14"/>
      <c r="AJ61" s="14"/>
      <c r="AK61" s="14"/>
      <c r="AL61" s="14"/>
      <c r="AM61" s="14"/>
      <c r="AN61" s="14"/>
      <c r="AO61" s="14"/>
      <c r="AP61" s="15"/>
      <c r="AQ61" s="15"/>
      <c r="AR61" s="15"/>
      <c r="AS61" s="15"/>
      <c r="AT61" s="15"/>
      <c r="AU61" s="15"/>
      <c r="AV61" s="15"/>
      <c r="AW61" s="15"/>
      <c r="AX61" s="15"/>
      <c r="AY61" s="15"/>
      <c r="AZ61" s="15"/>
      <c r="BA61" s="15"/>
      <c r="BB61" s="15"/>
      <c r="BC61" s="15"/>
      <c r="BD61" s="15"/>
      <c r="BE61" s="15"/>
      <c r="BF61" s="15"/>
      <c r="BG61" s="15"/>
    </row>
    <row r="62" spans="1:59" s="39" customFormat="1" ht="12.5">
      <c r="A62" s="134"/>
      <c r="V62" s="14"/>
      <c r="W62" s="14"/>
      <c r="X62" s="14"/>
      <c r="Y62" s="14"/>
      <c r="Z62" s="14"/>
      <c r="AA62" s="14"/>
      <c r="AB62" s="14"/>
      <c r="AC62" s="14"/>
      <c r="AD62" s="14"/>
      <c r="AE62" s="14"/>
      <c r="AF62" s="14"/>
      <c r="AG62" s="14"/>
      <c r="AH62" s="14"/>
      <c r="AI62" s="14"/>
      <c r="AJ62" s="14"/>
      <c r="AK62" s="14"/>
      <c r="AL62" s="14"/>
      <c r="AM62" s="14"/>
      <c r="AN62" s="14"/>
      <c r="AO62" s="14"/>
      <c r="AP62" s="15"/>
      <c r="AQ62" s="15"/>
      <c r="AR62" s="15"/>
      <c r="AS62" s="15"/>
      <c r="AT62" s="15"/>
      <c r="AU62" s="15"/>
      <c r="AV62" s="15"/>
      <c r="AW62" s="15"/>
      <c r="AX62" s="15"/>
      <c r="AY62" s="15"/>
      <c r="AZ62" s="15"/>
      <c r="BA62" s="15"/>
      <c r="BB62" s="15"/>
      <c r="BC62" s="15"/>
      <c r="BD62" s="15"/>
      <c r="BE62" s="15"/>
      <c r="BF62" s="15"/>
      <c r="BG62" s="15"/>
    </row>
    <row r="63" spans="1:59" s="39" customFormat="1" ht="12.5">
      <c r="A63" s="134"/>
      <c r="V63" s="14"/>
      <c r="W63" s="14"/>
      <c r="X63" s="14"/>
      <c r="Y63" s="14"/>
      <c r="Z63" s="14"/>
      <c r="AA63" s="14"/>
      <c r="AB63" s="14"/>
      <c r="AC63" s="14"/>
      <c r="AD63" s="14"/>
      <c r="AE63" s="14"/>
      <c r="AF63" s="14"/>
      <c r="AG63" s="14"/>
      <c r="AH63" s="14"/>
      <c r="AI63" s="14"/>
      <c r="AJ63" s="14"/>
      <c r="AK63" s="14"/>
      <c r="AL63" s="14"/>
      <c r="AM63" s="14"/>
      <c r="AN63" s="14"/>
      <c r="AO63" s="14"/>
      <c r="AP63" s="15"/>
      <c r="AQ63" s="15"/>
      <c r="AR63" s="15"/>
      <c r="AS63" s="15"/>
      <c r="AT63" s="15"/>
      <c r="AU63" s="15"/>
      <c r="AV63" s="15"/>
      <c r="AW63" s="15"/>
      <c r="AX63" s="15"/>
      <c r="AY63" s="15"/>
      <c r="AZ63" s="15"/>
      <c r="BA63" s="15"/>
      <c r="BB63" s="15"/>
      <c r="BC63" s="15"/>
      <c r="BD63" s="15"/>
      <c r="BE63" s="15"/>
      <c r="BF63" s="15"/>
      <c r="BG63" s="15"/>
    </row>
    <row r="64" spans="1:59" s="39" customFormat="1" ht="12.5">
      <c r="A64" s="134"/>
      <c r="V64" s="14"/>
      <c r="W64" s="14"/>
      <c r="X64" s="14"/>
      <c r="Y64" s="14"/>
      <c r="Z64" s="14"/>
      <c r="AA64" s="14"/>
      <c r="AB64" s="14"/>
      <c r="AC64" s="14"/>
      <c r="AD64" s="14"/>
      <c r="AE64" s="14"/>
      <c r="AF64" s="14"/>
      <c r="AG64" s="14"/>
      <c r="AH64" s="14"/>
      <c r="AI64" s="14"/>
      <c r="AJ64" s="14"/>
      <c r="AK64" s="14"/>
      <c r="AL64" s="14"/>
      <c r="AM64" s="14"/>
      <c r="AN64" s="14"/>
      <c r="AO64" s="14"/>
      <c r="AP64" s="15"/>
      <c r="AQ64" s="15"/>
      <c r="AR64" s="15"/>
      <c r="AS64" s="15"/>
      <c r="AT64" s="15"/>
      <c r="AU64" s="15"/>
      <c r="AV64" s="15"/>
      <c r="AW64" s="15"/>
      <c r="AX64" s="15"/>
      <c r="AY64" s="15"/>
      <c r="AZ64" s="15"/>
      <c r="BA64" s="15"/>
      <c r="BB64" s="15"/>
      <c r="BC64" s="15"/>
      <c r="BD64" s="15"/>
      <c r="BE64" s="15"/>
      <c r="BF64" s="15"/>
      <c r="BG64" s="15"/>
    </row>
    <row r="65" spans="1:59" s="39" customFormat="1" ht="12.5">
      <c r="A65" s="134"/>
      <c r="V65" s="14"/>
      <c r="W65" s="14"/>
      <c r="X65" s="14"/>
      <c r="Y65" s="14"/>
      <c r="Z65" s="14"/>
      <c r="AA65" s="14"/>
      <c r="AB65" s="14"/>
      <c r="AC65" s="14"/>
      <c r="AD65" s="14"/>
      <c r="AE65" s="14"/>
      <c r="AF65" s="14"/>
      <c r="AG65" s="14"/>
      <c r="AH65" s="14"/>
      <c r="AI65" s="14"/>
      <c r="AJ65" s="14"/>
      <c r="AK65" s="14"/>
      <c r="AL65" s="14"/>
      <c r="AM65" s="14"/>
      <c r="AN65" s="14"/>
      <c r="AO65" s="14"/>
      <c r="AP65" s="15"/>
      <c r="AQ65" s="15"/>
      <c r="AR65" s="15"/>
      <c r="AS65" s="15"/>
      <c r="AT65" s="15"/>
      <c r="AU65" s="15"/>
      <c r="AV65" s="15"/>
      <c r="AW65" s="15"/>
      <c r="AX65" s="15"/>
      <c r="AY65" s="15"/>
      <c r="AZ65" s="15"/>
      <c r="BA65" s="15"/>
      <c r="BB65" s="15"/>
      <c r="BC65" s="15"/>
      <c r="BD65" s="15"/>
      <c r="BE65" s="15"/>
      <c r="BF65" s="15"/>
      <c r="BG65" s="15"/>
    </row>
    <row r="66" spans="1:59" s="39" customFormat="1" ht="12.5">
      <c r="A66" s="134"/>
      <c r="V66" s="14"/>
      <c r="W66" s="14"/>
      <c r="X66" s="14"/>
      <c r="Y66" s="14"/>
      <c r="Z66" s="14"/>
      <c r="AA66" s="14"/>
      <c r="AB66" s="14"/>
      <c r="AC66" s="14"/>
      <c r="AD66" s="14"/>
      <c r="AE66" s="14"/>
      <c r="AF66" s="14"/>
      <c r="AG66" s="14"/>
      <c r="AH66" s="14"/>
      <c r="AI66" s="14"/>
      <c r="AJ66" s="14"/>
      <c r="AK66" s="14"/>
      <c r="AL66" s="14"/>
      <c r="AM66" s="14"/>
      <c r="AN66" s="14"/>
      <c r="AO66" s="14"/>
      <c r="AP66" s="15"/>
      <c r="AQ66" s="15"/>
      <c r="AR66" s="15"/>
      <c r="AS66" s="15"/>
      <c r="AT66" s="15"/>
      <c r="AU66" s="15"/>
      <c r="AV66" s="15"/>
      <c r="AW66" s="15"/>
      <c r="AX66" s="15"/>
      <c r="AY66" s="15"/>
      <c r="AZ66" s="15"/>
      <c r="BA66" s="15"/>
      <c r="BB66" s="15"/>
      <c r="BC66" s="15"/>
      <c r="BD66" s="15"/>
      <c r="BE66" s="15"/>
      <c r="BF66" s="15"/>
      <c r="BG66" s="15"/>
    </row>
    <row r="67" spans="1:59" s="39" customFormat="1" ht="12.5">
      <c r="A67" s="134"/>
      <c r="V67" s="14"/>
      <c r="W67" s="14"/>
      <c r="X67" s="14"/>
      <c r="Y67" s="14"/>
      <c r="Z67" s="14"/>
      <c r="AA67" s="14"/>
      <c r="AB67" s="14"/>
      <c r="AC67" s="14"/>
      <c r="AD67" s="14"/>
      <c r="AE67" s="14"/>
      <c r="AF67" s="14"/>
      <c r="AG67" s="14"/>
      <c r="AH67" s="14"/>
      <c r="AI67" s="14"/>
      <c r="AJ67" s="14"/>
      <c r="AK67" s="14"/>
      <c r="AL67" s="14"/>
      <c r="AM67" s="14"/>
      <c r="AN67" s="14"/>
      <c r="AO67" s="14"/>
      <c r="AP67" s="15"/>
      <c r="AQ67" s="15"/>
      <c r="AR67" s="15"/>
      <c r="AS67" s="15"/>
      <c r="AT67" s="15"/>
      <c r="AU67" s="15"/>
      <c r="AV67" s="15"/>
      <c r="AW67" s="15"/>
      <c r="AX67" s="15"/>
      <c r="AY67" s="15"/>
      <c r="AZ67" s="15"/>
      <c r="BA67" s="15"/>
      <c r="BB67" s="15"/>
      <c r="BC67" s="15"/>
      <c r="BD67" s="15"/>
      <c r="BE67" s="15"/>
      <c r="BF67" s="15"/>
      <c r="BG67" s="15"/>
    </row>
    <row r="68" spans="1:59" s="39" customFormat="1" ht="12.5">
      <c r="A68" s="13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4"/>
      <c r="AD68" s="14"/>
      <c r="AE68" s="14"/>
      <c r="AF68" s="14"/>
      <c r="AG68" s="14"/>
      <c r="AH68" s="14"/>
      <c r="AI68" s="14"/>
      <c r="AJ68" s="14"/>
      <c r="AK68" s="14"/>
      <c r="AL68" s="14"/>
      <c r="AM68" s="14"/>
      <c r="AN68" s="14"/>
      <c r="AO68" s="14"/>
      <c r="AP68" s="15"/>
      <c r="AQ68" s="15"/>
      <c r="AR68" s="15"/>
      <c r="AS68" s="15"/>
      <c r="AT68" s="15"/>
      <c r="AU68" s="15"/>
      <c r="AV68" s="15"/>
      <c r="AW68" s="15"/>
      <c r="AX68" s="15"/>
      <c r="AY68" s="15"/>
      <c r="AZ68" s="15"/>
      <c r="BA68" s="15"/>
      <c r="BB68" s="15"/>
      <c r="BC68" s="15"/>
      <c r="BD68" s="15"/>
      <c r="BE68" s="15"/>
      <c r="BF68" s="15"/>
      <c r="BG68" s="15"/>
    </row>
    <row r="69" spans="1:59" s="39" customFormat="1" ht="12.5">
      <c r="A69" s="13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4"/>
      <c r="AD69" s="14"/>
      <c r="AE69" s="14"/>
      <c r="AF69" s="14"/>
      <c r="AG69" s="14"/>
      <c r="AH69" s="14"/>
      <c r="AI69" s="14"/>
      <c r="AJ69" s="14"/>
      <c r="AK69" s="14"/>
      <c r="AL69" s="14"/>
      <c r="AM69" s="14"/>
      <c r="AN69" s="14"/>
      <c r="AO69" s="14"/>
      <c r="AP69" s="15"/>
      <c r="AQ69" s="15"/>
      <c r="AR69" s="15"/>
      <c r="AS69" s="15"/>
      <c r="AT69" s="15"/>
      <c r="AU69" s="15"/>
      <c r="AV69" s="15"/>
      <c r="AW69" s="15"/>
      <c r="AX69" s="15"/>
      <c r="AY69" s="15"/>
      <c r="AZ69" s="15"/>
      <c r="BA69" s="15"/>
      <c r="BB69" s="15"/>
      <c r="BC69" s="15"/>
      <c r="BD69" s="15"/>
      <c r="BE69" s="15"/>
      <c r="BF69" s="15"/>
      <c r="BG69" s="15"/>
    </row>
    <row r="70" spans="1:59" s="39" customFormat="1" ht="12.5">
      <c r="A70" s="13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4"/>
      <c r="AD70" s="14"/>
      <c r="AE70" s="14"/>
      <c r="AF70" s="14"/>
      <c r="AG70" s="14"/>
      <c r="AH70" s="14"/>
      <c r="AI70" s="14"/>
      <c r="AJ70" s="14"/>
      <c r="AK70" s="14"/>
      <c r="AL70" s="14"/>
      <c r="AM70" s="14"/>
      <c r="AN70" s="14"/>
      <c r="AO70" s="14"/>
      <c r="AP70" s="15"/>
      <c r="AQ70" s="15"/>
      <c r="AR70" s="15"/>
      <c r="AS70" s="15"/>
      <c r="AT70" s="15"/>
      <c r="AU70" s="15"/>
      <c r="AV70" s="15"/>
      <c r="AW70" s="15"/>
      <c r="AX70" s="15"/>
      <c r="AY70" s="15"/>
      <c r="AZ70" s="15"/>
      <c r="BA70" s="15"/>
      <c r="BB70" s="15"/>
      <c r="BC70" s="15"/>
      <c r="BD70" s="15"/>
      <c r="BE70" s="15"/>
      <c r="BF70" s="15"/>
      <c r="BG70" s="15"/>
    </row>
    <row r="71" spans="1:59" s="39" customFormat="1" ht="12.5">
      <c r="A71" s="13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4"/>
      <c r="AD71" s="14"/>
      <c r="AE71" s="14"/>
      <c r="AF71" s="14"/>
      <c r="AG71" s="14"/>
      <c r="AH71" s="14"/>
      <c r="AI71" s="14"/>
      <c r="AJ71" s="14"/>
      <c r="AK71" s="14"/>
      <c r="AL71" s="14"/>
      <c r="AM71" s="14"/>
      <c r="AN71" s="14"/>
      <c r="AO71" s="14"/>
      <c r="AP71" s="15"/>
      <c r="AQ71" s="15"/>
      <c r="AR71" s="15"/>
      <c r="AS71" s="15"/>
      <c r="AT71" s="15"/>
      <c r="AU71" s="15"/>
      <c r="AV71" s="15"/>
      <c r="AW71" s="15"/>
      <c r="AX71" s="15"/>
      <c r="AY71" s="15"/>
      <c r="AZ71" s="15"/>
      <c r="BA71" s="15"/>
      <c r="BB71" s="15"/>
      <c r="BC71" s="15"/>
      <c r="BD71" s="15"/>
      <c r="BE71" s="15"/>
      <c r="BF71" s="15"/>
      <c r="BG71" s="15"/>
    </row>
    <row r="72" spans="1:59" s="70" customFormat="1" ht="13" thickBot="1">
      <c r="A72" s="136"/>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row>
    <row r="73" spans="1:59" s="71" customFormat="1" ht="12.75" hidden="1" customHeight="1"/>
    <row r="74" spans="1:59" s="71" customFormat="1" ht="12.75" hidden="1" customHeight="1">
      <c r="V74" s="72"/>
      <c r="W74" s="72"/>
    </row>
    <row r="75" spans="1:59" s="71" customFormat="1" ht="12.75" hidden="1" customHeight="1">
      <c r="V75" s="72"/>
      <c r="W75" s="72"/>
    </row>
    <row r="76" spans="1:59" s="71" customFormat="1" ht="12.75" hidden="1" customHeight="1"/>
    <row r="77" spans="1:59" s="72" customFormat="1" ht="12.75" hidden="1" customHeight="1">
      <c r="A77" s="71"/>
      <c r="B77" s="71"/>
      <c r="C77" s="71"/>
      <c r="D77" s="71"/>
      <c r="E77" s="71"/>
      <c r="F77" s="71"/>
      <c r="G77" s="71"/>
      <c r="H77" s="71"/>
      <c r="I77" s="71"/>
      <c r="J77" s="71"/>
      <c r="K77" s="71"/>
      <c r="L77" s="71"/>
      <c r="M77" s="71"/>
      <c r="N77" s="71"/>
      <c r="O77" s="71"/>
      <c r="P77" s="71"/>
      <c r="Q77" s="71"/>
      <c r="R77" s="71"/>
      <c r="S77" s="71"/>
    </row>
    <row r="78" spans="1:59" s="72" customFormat="1" ht="12.75" hidden="1" customHeight="1">
      <c r="A78" s="71"/>
      <c r="B78" s="71"/>
      <c r="C78" s="71"/>
      <c r="D78" s="71"/>
      <c r="E78" s="71"/>
      <c r="F78" s="71"/>
      <c r="G78" s="71"/>
      <c r="H78" s="71"/>
      <c r="I78" s="71"/>
      <c r="J78" s="71"/>
      <c r="K78" s="71"/>
      <c r="L78" s="71"/>
      <c r="M78" s="71"/>
      <c r="N78" s="71"/>
      <c r="O78" s="71"/>
      <c r="P78" s="71"/>
      <c r="Q78" s="71"/>
      <c r="R78" s="71"/>
      <c r="S78" s="71"/>
    </row>
    <row r="79" spans="1:59" s="72" customFormat="1" ht="12.75" hidden="1" customHeight="1">
      <c r="A79" s="71"/>
      <c r="B79" s="71"/>
      <c r="C79" s="71"/>
      <c r="D79" s="71"/>
      <c r="E79" s="71"/>
      <c r="F79" s="71"/>
      <c r="G79" s="71"/>
      <c r="H79" s="71"/>
      <c r="I79" s="71"/>
      <c r="J79" s="71"/>
      <c r="K79" s="71"/>
      <c r="L79" s="71"/>
      <c r="M79" s="71"/>
      <c r="N79" s="71"/>
      <c r="O79" s="71"/>
      <c r="P79" s="71"/>
      <c r="Q79" s="71"/>
      <c r="R79" s="71"/>
      <c r="S79" s="71"/>
    </row>
    <row r="80" spans="1:59" s="72" customFormat="1" ht="12.75" hidden="1" customHeight="1"/>
    <row r="81" s="72" customFormat="1" ht="12.75" hidden="1" customHeight="1"/>
    <row r="82" s="72" customFormat="1" ht="12.75" hidden="1" customHeight="1"/>
    <row r="83" s="72" customFormat="1" ht="12.75" hidden="1" customHeight="1"/>
    <row r="84" s="72" customFormat="1" ht="12.75" hidden="1" customHeight="1"/>
    <row r="85" s="72" customFormat="1" ht="12.75" hidden="1" customHeight="1"/>
    <row r="86" s="72" customFormat="1" ht="12.75" hidden="1" customHeight="1"/>
    <row r="87" s="72" customFormat="1" ht="12.75" hidden="1" customHeight="1"/>
    <row r="88" s="72" customFormat="1" ht="12.75" hidden="1" customHeight="1"/>
    <row r="89" s="72" customFormat="1" ht="12.75" hidden="1" customHeight="1"/>
    <row r="90" s="72" customFormat="1" ht="12.75" hidden="1" customHeight="1"/>
    <row r="91" s="72" customFormat="1" ht="12.75" hidden="1" customHeight="1"/>
    <row r="92" s="72" customFormat="1" ht="12.75" hidden="1" customHeight="1"/>
    <row r="93" s="72" customFormat="1" ht="12.75" hidden="1" customHeight="1"/>
    <row r="94" s="72" customFormat="1" ht="12.75" hidden="1" customHeight="1"/>
    <row r="95" s="72" customFormat="1" ht="12.75" hidden="1" customHeight="1"/>
    <row r="96" s="72" customFormat="1" ht="12.75" hidden="1" customHeight="1"/>
    <row r="97" s="72" customFormat="1" ht="12.75" hidden="1" customHeight="1"/>
    <row r="98" s="72" customFormat="1" ht="12.75" hidden="1" customHeight="1"/>
    <row r="99" s="72" customFormat="1" ht="12.75" hidden="1" customHeight="1"/>
    <row r="100" s="72" customFormat="1" ht="12.75" hidden="1" customHeight="1"/>
    <row r="101" s="72" customFormat="1" ht="12.75" hidden="1" customHeight="1"/>
    <row r="102" s="72" customFormat="1" ht="12.75" hidden="1" customHeight="1"/>
    <row r="103" s="72" customFormat="1" ht="12.75" hidden="1" customHeight="1"/>
    <row r="104" s="72" customFormat="1" ht="12.75" hidden="1" customHeight="1"/>
    <row r="105" s="72" customFormat="1" ht="12.75" hidden="1" customHeight="1"/>
    <row r="106" s="72" customFormat="1" ht="12.75" hidden="1" customHeight="1"/>
    <row r="107" s="72" customFormat="1" ht="12.75" hidden="1" customHeight="1"/>
    <row r="108" s="72" customFormat="1" ht="12.75" hidden="1" customHeight="1"/>
    <row r="109" s="72" customFormat="1" ht="12.75" hidden="1" customHeight="1"/>
    <row r="110" s="72" customFormat="1" ht="12.75" hidden="1" customHeight="1"/>
    <row r="111" s="72" customFormat="1" ht="12.75" hidden="1" customHeight="1"/>
    <row r="112" s="72" customFormat="1" ht="12.75" hidden="1" customHeight="1"/>
    <row r="113" s="72" customFormat="1" ht="12.75" hidden="1" customHeight="1"/>
    <row r="114" s="72" customFormat="1" ht="12.75" hidden="1" customHeight="1"/>
    <row r="115" s="72" customFormat="1" ht="12.75" hidden="1" customHeight="1"/>
    <row r="116" s="72" customFormat="1" ht="12.75" hidden="1" customHeight="1"/>
    <row r="117" s="72" customFormat="1" ht="12.75" hidden="1" customHeight="1"/>
    <row r="118" s="72" customFormat="1" ht="12.75" hidden="1" customHeight="1"/>
    <row r="119" s="72" customFormat="1" ht="12.75" hidden="1" customHeight="1"/>
    <row r="120" s="72" customFormat="1" ht="12.75" hidden="1" customHeight="1"/>
    <row r="121" s="72" customFormat="1" ht="12.75" hidden="1" customHeight="1"/>
    <row r="122" s="72" customFormat="1" ht="12.75" hidden="1" customHeight="1"/>
    <row r="123" s="72" customFormat="1" ht="12.75" hidden="1" customHeight="1"/>
    <row r="124" s="72" customFormat="1" ht="12.75" hidden="1" customHeight="1"/>
    <row r="125" s="72" customFormat="1" ht="12.75" hidden="1" customHeight="1"/>
    <row r="126" s="72" customFormat="1" ht="12.75" hidden="1" customHeight="1"/>
    <row r="127" s="72" customFormat="1" ht="12.75" hidden="1" customHeight="1"/>
    <row r="128" s="72" customFormat="1" ht="12.75" hidden="1" customHeight="1"/>
    <row r="129" s="72" customFormat="1" ht="12.75" hidden="1" customHeight="1"/>
    <row r="130" s="72" customFormat="1" ht="12.75" hidden="1" customHeight="1"/>
    <row r="131" s="72" customFormat="1" ht="12.75" hidden="1" customHeight="1"/>
    <row r="132" s="72" customFormat="1" ht="12.75" hidden="1" customHeight="1"/>
    <row r="133" s="72" customFormat="1" ht="12.75" hidden="1" customHeight="1"/>
    <row r="134" s="72" customFormat="1" ht="12.75" hidden="1" customHeight="1"/>
    <row r="135" s="72" customFormat="1" ht="12.75" hidden="1" customHeight="1"/>
    <row r="136" s="72" customFormat="1" ht="12.75" hidden="1" customHeight="1"/>
    <row r="137" s="72" customFormat="1" ht="12.75" hidden="1" customHeight="1"/>
    <row r="138" s="72" customFormat="1" ht="12.75" hidden="1" customHeight="1"/>
    <row r="139" s="72" customFormat="1" ht="12.75" hidden="1" customHeight="1"/>
    <row r="140" s="72" customFormat="1" ht="12.75" hidden="1" customHeight="1"/>
    <row r="141" s="72" customFormat="1" ht="12.75" hidden="1" customHeight="1"/>
    <row r="142" s="72" customFormat="1" ht="12.75" hidden="1" customHeight="1"/>
    <row r="143" s="72" customFormat="1" ht="12.75" hidden="1" customHeight="1"/>
    <row r="144" s="72" customFormat="1" ht="12.75" hidden="1" customHeight="1"/>
    <row r="145" s="72" customFormat="1" ht="12.75" hidden="1" customHeight="1"/>
    <row r="146" s="72" customFormat="1" ht="12.75" hidden="1" customHeight="1"/>
    <row r="147" s="72" customFormat="1" ht="12.75" hidden="1" customHeight="1"/>
    <row r="148" s="72" customFormat="1" ht="12.75" hidden="1" customHeight="1"/>
    <row r="149" s="72" customFormat="1" ht="12.75" hidden="1" customHeight="1"/>
    <row r="150" s="72" customFormat="1" ht="12.75" hidden="1" customHeight="1"/>
    <row r="151" s="72" customFormat="1" ht="12.75" hidden="1" customHeight="1"/>
    <row r="152" s="72" customFormat="1" ht="12.75" hidden="1" customHeight="1"/>
    <row r="153" s="72" customFormat="1" ht="12.75" hidden="1" customHeight="1"/>
    <row r="154" s="72" customFormat="1" ht="12.75" hidden="1" customHeight="1"/>
    <row r="155" s="72" customFormat="1" ht="12.75" hidden="1" customHeight="1"/>
    <row r="156" s="72" customFormat="1" ht="12.75" hidden="1" customHeight="1"/>
    <row r="157" s="72" customFormat="1" ht="12.75" hidden="1" customHeight="1"/>
    <row r="158" s="72" customFormat="1" ht="12.75" hidden="1" customHeight="1"/>
    <row r="159" s="72" customFormat="1" ht="12.75" hidden="1" customHeight="1"/>
    <row r="160" s="72" customFormat="1" ht="12.75" hidden="1" customHeight="1"/>
    <row r="161" s="72" customFormat="1" ht="12.75" hidden="1" customHeight="1"/>
    <row r="162" s="72" customFormat="1" ht="12.75" hidden="1" customHeight="1"/>
    <row r="163" s="72" customFormat="1" ht="12.75" hidden="1" customHeight="1"/>
    <row r="164" s="72" customFormat="1" ht="12.75" hidden="1" customHeight="1"/>
    <row r="165" s="72" customFormat="1" ht="12.75" hidden="1" customHeight="1"/>
    <row r="166" s="72" customFormat="1" ht="12.75" hidden="1" customHeight="1"/>
    <row r="167" s="72" customFormat="1" ht="12.75" hidden="1" customHeight="1"/>
    <row r="168" s="72" customFormat="1" ht="12.75" hidden="1" customHeight="1"/>
    <row r="169" s="72" customFormat="1" ht="12.75" hidden="1" customHeight="1"/>
    <row r="170" s="72" customFormat="1" ht="12.75" hidden="1" customHeight="1"/>
    <row r="171" s="72" customFormat="1" ht="12.75" hidden="1" customHeight="1"/>
    <row r="172" s="72" customFormat="1" ht="12.75" hidden="1" customHeight="1"/>
    <row r="173" s="72" customFormat="1" ht="12.75" hidden="1" customHeight="1"/>
    <row r="174" s="72" customFormat="1" ht="12.75" hidden="1" customHeight="1"/>
    <row r="175" s="72" customFormat="1" ht="12.75" hidden="1" customHeight="1"/>
    <row r="176" s="72" customFormat="1" ht="12.75" hidden="1" customHeight="1"/>
    <row r="177" s="72" customFormat="1" ht="12.75" hidden="1" customHeight="1"/>
    <row r="178" s="72" customFormat="1" ht="12.75" hidden="1" customHeight="1"/>
    <row r="179" s="72" customFormat="1" ht="12.75" hidden="1" customHeight="1"/>
    <row r="180" s="72" customFormat="1" ht="12.75" hidden="1" customHeight="1"/>
    <row r="181" s="72" customFormat="1" ht="12.75" hidden="1" customHeight="1"/>
    <row r="182" s="72" customFormat="1" ht="12.75" hidden="1" customHeight="1"/>
    <row r="183" s="72" customFormat="1" ht="12.75" hidden="1" customHeight="1"/>
    <row r="184" s="72" customFormat="1" ht="12.75" hidden="1" customHeight="1"/>
    <row r="185" s="72" customFormat="1" ht="12.75" hidden="1" customHeight="1"/>
    <row r="186" s="72" customFormat="1" ht="12.75" hidden="1" customHeight="1"/>
    <row r="187" s="72" customFormat="1" ht="12.75" hidden="1" customHeight="1"/>
    <row r="188" s="72" customFormat="1" ht="12.75" hidden="1" customHeight="1"/>
    <row r="189" s="72" customFormat="1" ht="12.75" hidden="1" customHeight="1"/>
    <row r="190" s="72" customFormat="1" ht="12.75" hidden="1" customHeight="1"/>
    <row r="191" s="72" customFormat="1" ht="12.75" hidden="1" customHeight="1"/>
    <row r="192" s="72" customFormat="1" ht="12.75" hidden="1" customHeight="1"/>
    <row r="193" s="72" customFormat="1" ht="12.75" hidden="1" customHeight="1"/>
    <row r="194" s="72" customFormat="1" ht="12.75" hidden="1" customHeight="1"/>
    <row r="195" s="72" customFormat="1" ht="12.75" hidden="1" customHeight="1"/>
    <row r="196" s="72" customFormat="1" ht="12.75" hidden="1" customHeight="1"/>
    <row r="197" s="72" customFormat="1" ht="12.75" hidden="1" customHeight="1"/>
    <row r="198" s="72" customFormat="1" ht="12.75" hidden="1" customHeight="1"/>
    <row r="199" s="72" customFormat="1" ht="12.75" hidden="1" customHeight="1"/>
    <row r="200" s="72" customFormat="1" ht="12.75" hidden="1" customHeight="1"/>
    <row r="201" s="72" customFormat="1" ht="12.75" hidden="1" customHeight="1"/>
    <row r="202" s="72" customFormat="1" ht="12.75" hidden="1" customHeight="1"/>
    <row r="203" s="72" customFormat="1" ht="12.75" hidden="1" customHeight="1"/>
    <row r="204" s="72" customFormat="1" ht="12.75" hidden="1" customHeight="1"/>
    <row r="205" s="72" customFormat="1" ht="12.75" hidden="1" customHeight="1"/>
    <row r="206" s="72" customFormat="1" ht="12.75" hidden="1" customHeight="1"/>
    <row r="207" s="72" customFormat="1" ht="12.75" hidden="1" customHeight="1"/>
    <row r="208" s="72" customFormat="1" ht="12.75" hidden="1" customHeight="1"/>
    <row r="209" s="72" customFormat="1" ht="12.75" hidden="1" customHeight="1"/>
    <row r="210" s="72" customFormat="1" ht="12.75" hidden="1" customHeight="1"/>
    <row r="211" s="72" customFormat="1" ht="12.75" hidden="1" customHeight="1"/>
    <row r="212" s="72" customFormat="1" ht="12.75" hidden="1" customHeight="1"/>
    <row r="213" s="72" customFormat="1" ht="12.75" hidden="1" customHeight="1"/>
    <row r="214" s="72" customFormat="1" ht="12.75" hidden="1" customHeight="1"/>
    <row r="215" s="72" customFormat="1" ht="12.75" hidden="1" customHeight="1"/>
    <row r="216" s="72" customFormat="1" ht="12.75" hidden="1" customHeight="1"/>
    <row r="217" s="72" customFormat="1" ht="12.75" hidden="1" customHeight="1"/>
    <row r="218" s="72" customFormat="1" ht="12.75" hidden="1" customHeight="1"/>
    <row r="219" s="72" customFormat="1" ht="12.75" hidden="1" customHeight="1"/>
    <row r="220" s="72" customFormat="1" ht="12.75" hidden="1" customHeight="1"/>
    <row r="221" s="72" customFormat="1" ht="12.75" hidden="1" customHeight="1"/>
    <row r="222" s="72" customFormat="1" ht="12.75" hidden="1" customHeight="1"/>
    <row r="223" s="72" customFormat="1" ht="12.75" hidden="1" customHeight="1"/>
    <row r="224" s="72" customFormat="1" ht="12.75" hidden="1" customHeight="1"/>
    <row r="225" s="72" customFormat="1" ht="12.75" hidden="1" customHeight="1"/>
    <row r="226" s="72" customFormat="1" ht="12.75" hidden="1" customHeight="1"/>
    <row r="227" s="72" customFormat="1" ht="12.75" hidden="1" customHeight="1"/>
    <row r="228" s="72" customFormat="1" ht="12.75" hidden="1" customHeight="1"/>
    <row r="229" s="72" customFormat="1" ht="12.75" hidden="1" customHeight="1"/>
    <row r="230" s="72" customFormat="1" ht="12.75" hidden="1" customHeight="1"/>
    <row r="231" s="72" customFormat="1" ht="12.75" hidden="1" customHeight="1"/>
    <row r="232" s="72" customFormat="1" ht="12.75" hidden="1" customHeight="1"/>
    <row r="233" s="72" customFormat="1" ht="12.75" hidden="1" customHeight="1"/>
    <row r="234" s="72" customFormat="1" ht="12.75" hidden="1" customHeight="1"/>
    <row r="235" s="72" customFormat="1" ht="12.75" hidden="1" customHeight="1"/>
    <row r="236" s="72" customFormat="1" ht="12.75" hidden="1" customHeight="1"/>
    <row r="237" s="72" customFormat="1" ht="12.75" hidden="1" customHeight="1"/>
    <row r="238" s="72" customFormat="1" ht="12.75" hidden="1" customHeight="1"/>
    <row r="239" s="72" customFormat="1" ht="12.75" hidden="1" customHeight="1"/>
    <row r="240" s="72" customFormat="1" ht="12.75" hidden="1" customHeight="1"/>
    <row r="241" s="72" customFormat="1" ht="12.75" hidden="1" customHeight="1"/>
    <row r="242" s="72" customFormat="1" ht="12.75" hidden="1" customHeight="1"/>
    <row r="243" s="72" customFormat="1" ht="12.75" hidden="1" customHeight="1"/>
    <row r="244" s="72" customFormat="1" ht="12.75" hidden="1" customHeight="1"/>
    <row r="245" s="72" customFormat="1" ht="12.75" hidden="1" customHeight="1"/>
    <row r="246" s="72" customFormat="1" ht="12.75" hidden="1" customHeight="1"/>
    <row r="247" s="72" customFormat="1" ht="12.75" hidden="1" customHeight="1"/>
    <row r="248" s="72" customFormat="1" ht="12.75" hidden="1" customHeight="1"/>
    <row r="249" s="72" customFormat="1" ht="12.75" hidden="1" customHeight="1"/>
    <row r="250" s="72" customFormat="1" ht="12.75" hidden="1" customHeight="1"/>
    <row r="251" s="72" customFormat="1" ht="12.75" hidden="1" customHeight="1"/>
    <row r="252" s="72" customFormat="1" ht="12.75" hidden="1" customHeight="1"/>
    <row r="253" s="72" customFormat="1" ht="12.75" hidden="1" customHeight="1"/>
    <row r="254" s="72" customFormat="1" ht="12.75" hidden="1" customHeight="1"/>
    <row r="255" s="72" customFormat="1" ht="12.75" hidden="1" customHeight="1"/>
    <row r="256" s="72" customFormat="1" ht="12.75" hidden="1" customHeight="1"/>
    <row r="257" s="72" customFormat="1" ht="12.75" hidden="1" customHeight="1"/>
    <row r="258" s="72" customFormat="1" ht="12.75" hidden="1" customHeight="1"/>
    <row r="259" s="72" customFormat="1" ht="12.75" hidden="1" customHeight="1"/>
    <row r="260" s="72" customFormat="1" ht="12.75" hidden="1" customHeight="1"/>
    <row r="261" s="72" customFormat="1" ht="12.75" hidden="1" customHeight="1"/>
    <row r="262" s="72" customFormat="1" ht="12.75" hidden="1" customHeight="1"/>
    <row r="263" s="72" customFormat="1" ht="12.75" hidden="1" customHeight="1"/>
    <row r="264" s="72" customFormat="1" ht="12.75" hidden="1" customHeight="1"/>
    <row r="265" s="72" customFormat="1" ht="12.75" hidden="1" customHeight="1"/>
    <row r="266" s="72" customFormat="1" ht="12.75" hidden="1" customHeight="1"/>
    <row r="267" s="72" customFormat="1" ht="12.75" hidden="1" customHeight="1"/>
    <row r="268" ht="0" hidden="1" customHeight="1"/>
  </sheetData>
  <mergeCells count="44">
    <mergeCell ref="AZ17:BA18"/>
    <mergeCell ref="BD17:BE18"/>
    <mergeCell ref="AA17:AB18"/>
    <mergeCell ref="AE17:AF18"/>
    <mergeCell ref="AI17:AJ18"/>
    <mergeCell ref="AN17:AO18"/>
    <mergeCell ref="AR17:AS18"/>
    <mergeCell ref="AV17:AW18"/>
    <mergeCell ref="W17:W18"/>
    <mergeCell ref="B12:G13"/>
    <mergeCell ref="S12:U12"/>
    <mergeCell ref="V12:W12"/>
    <mergeCell ref="S13:U13"/>
    <mergeCell ref="V13:W13"/>
    <mergeCell ref="B14:G15"/>
    <mergeCell ref="B17:C18"/>
    <mergeCell ref="F17:G18"/>
    <mergeCell ref="J17:K18"/>
    <mergeCell ref="N17:O18"/>
    <mergeCell ref="R17:S18"/>
    <mergeCell ref="B10:G11"/>
    <mergeCell ref="J10:Q11"/>
    <mergeCell ref="S10:U10"/>
    <mergeCell ref="V10:W10"/>
    <mergeCell ref="S11:U11"/>
    <mergeCell ref="V11:W11"/>
    <mergeCell ref="B6:G7"/>
    <mergeCell ref="S6:U6"/>
    <mergeCell ref="V6:W6"/>
    <mergeCell ref="S7:U7"/>
    <mergeCell ref="V7:W7"/>
    <mergeCell ref="B8:G9"/>
    <mergeCell ref="S8:U8"/>
    <mergeCell ref="V8:W8"/>
    <mergeCell ref="S9:U9"/>
    <mergeCell ref="V9:W9"/>
    <mergeCell ref="A1:AR1"/>
    <mergeCell ref="S3:U3"/>
    <mergeCell ref="V3:W3"/>
    <mergeCell ref="B4:G5"/>
    <mergeCell ref="S4:U4"/>
    <mergeCell ref="V4:W4"/>
    <mergeCell ref="S5:U5"/>
    <mergeCell ref="V5:W5"/>
  </mergeCells>
  <hyperlinks>
    <hyperlink ref="J5" r:id="rId1" xr:uid="{00000000-0004-0000-0600-000000000000}"/>
  </hyperlinks>
  <pageMargins left="0.19685039370078741" right="0.19685039370078741" top="0.98425196850393704" bottom="0.31496062992125984" header="0.22" footer="0.15748031496062992"/>
  <pageSetup paperSize="9" scale="48" fitToWidth="2" orientation="landscape" r:id="rId2"/>
  <headerFooter alignWithMargins="0">
    <oddHeader>&amp;R&amp;F</oddHeader>
    <oddFooter>&amp;R&amp;1#&amp;"Calibri"&amp;8&amp;K737373General</oddFooter>
  </headerFooter>
  <colBreaks count="1" manualBreakCount="1">
    <brk id="33"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2"/>
  <sheetViews>
    <sheetView zoomScaleNormal="100" zoomScaleSheetLayoutView="100" workbookViewId="0">
      <pane ySplit="1" topLeftCell="A2" activePane="bottomLeft" state="frozen"/>
      <selection pane="bottomLeft" activeCell="S88" sqref="S88"/>
    </sheetView>
  </sheetViews>
  <sheetFormatPr baseColWidth="10" defaultColWidth="8.81640625" defaultRowHeight="12.5"/>
  <cols>
    <col min="1" max="1" width="2" style="1" customWidth="1"/>
    <col min="2" max="16" width="9.1796875" style="1"/>
    <col min="17" max="17" width="3.26953125" style="1" customWidth="1"/>
    <col min="18" max="256" width="9.1796875" style="1"/>
    <col min="257" max="257" width="2" style="1" customWidth="1"/>
    <col min="258" max="272" width="9.1796875" style="1"/>
    <col min="273" max="273" width="1.54296875" style="1" customWidth="1"/>
    <col min="274" max="512" width="9.1796875" style="1"/>
    <col min="513" max="513" width="2" style="1" customWidth="1"/>
    <col min="514" max="528" width="9.1796875" style="1"/>
    <col min="529" max="529" width="1.54296875" style="1" customWidth="1"/>
    <col min="530" max="768" width="9.1796875" style="1"/>
    <col min="769" max="769" width="2" style="1" customWidth="1"/>
    <col min="770" max="784" width="9.1796875" style="1"/>
    <col min="785" max="785" width="1.54296875" style="1" customWidth="1"/>
    <col min="786" max="1024" width="9.1796875" style="1"/>
    <col min="1025" max="1025" width="2" style="1" customWidth="1"/>
    <col min="1026" max="1040" width="9.1796875" style="1"/>
    <col min="1041" max="1041" width="1.54296875" style="1" customWidth="1"/>
    <col min="1042" max="1280" width="9.1796875" style="1"/>
    <col min="1281" max="1281" width="2" style="1" customWidth="1"/>
    <col min="1282" max="1296" width="9.1796875" style="1"/>
    <col min="1297" max="1297" width="1.54296875" style="1" customWidth="1"/>
    <col min="1298" max="1536" width="9.1796875" style="1"/>
    <col min="1537" max="1537" width="2" style="1" customWidth="1"/>
    <col min="1538" max="1552" width="9.1796875" style="1"/>
    <col min="1553" max="1553" width="1.54296875" style="1" customWidth="1"/>
    <col min="1554" max="1792" width="9.1796875" style="1"/>
    <col min="1793" max="1793" width="2" style="1" customWidth="1"/>
    <col min="1794" max="1808" width="9.1796875" style="1"/>
    <col min="1809" max="1809" width="1.54296875" style="1" customWidth="1"/>
    <col min="1810" max="2048" width="9.1796875" style="1"/>
    <col min="2049" max="2049" width="2" style="1" customWidth="1"/>
    <col min="2050" max="2064" width="9.1796875" style="1"/>
    <col min="2065" max="2065" width="1.54296875" style="1" customWidth="1"/>
    <col min="2066" max="2304" width="9.1796875" style="1"/>
    <col min="2305" max="2305" width="2" style="1" customWidth="1"/>
    <col min="2306" max="2320" width="9.1796875" style="1"/>
    <col min="2321" max="2321" width="1.54296875" style="1" customWidth="1"/>
    <col min="2322" max="2560" width="9.1796875" style="1"/>
    <col min="2561" max="2561" width="2" style="1" customWidth="1"/>
    <col min="2562" max="2576" width="9.1796875" style="1"/>
    <col min="2577" max="2577" width="1.54296875" style="1" customWidth="1"/>
    <col min="2578" max="2816" width="9.1796875" style="1"/>
    <col min="2817" max="2817" width="2" style="1" customWidth="1"/>
    <col min="2818" max="2832" width="9.1796875" style="1"/>
    <col min="2833" max="2833" width="1.54296875" style="1" customWidth="1"/>
    <col min="2834" max="3072" width="9.1796875" style="1"/>
    <col min="3073" max="3073" width="2" style="1" customWidth="1"/>
    <col min="3074" max="3088" width="9.1796875" style="1"/>
    <col min="3089" max="3089" width="1.54296875" style="1" customWidth="1"/>
    <col min="3090" max="3328" width="9.1796875" style="1"/>
    <col min="3329" max="3329" width="2" style="1" customWidth="1"/>
    <col min="3330" max="3344" width="9.1796875" style="1"/>
    <col min="3345" max="3345" width="1.54296875" style="1" customWidth="1"/>
    <col min="3346" max="3584" width="9.1796875" style="1"/>
    <col min="3585" max="3585" width="2" style="1" customWidth="1"/>
    <col min="3586" max="3600" width="9.1796875" style="1"/>
    <col min="3601" max="3601" width="1.54296875" style="1" customWidth="1"/>
    <col min="3602" max="3840" width="9.1796875" style="1"/>
    <col min="3841" max="3841" width="2" style="1" customWidth="1"/>
    <col min="3842" max="3856" width="9.1796875" style="1"/>
    <col min="3857" max="3857" width="1.54296875" style="1" customWidth="1"/>
    <col min="3858" max="4096" width="9.1796875" style="1"/>
    <col min="4097" max="4097" width="2" style="1" customWidth="1"/>
    <col min="4098" max="4112" width="9.1796875" style="1"/>
    <col min="4113" max="4113" width="1.54296875" style="1" customWidth="1"/>
    <col min="4114" max="4352" width="9.1796875" style="1"/>
    <col min="4353" max="4353" width="2" style="1" customWidth="1"/>
    <col min="4354" max="4368" width="9.1796875" style="1"/>
    <col min="4369" max="4369" width="1.54296875" style="1" customWidth="1"/>
    <col min="4370" max="4608" width="9.1796875" style="1"/>
    <col min="4609" max="4609" width="2" style="1" customWidth="1"/>
    <col min="4610" max="4624" width="9.1796875" style="1"/>
    <col min="4625" max="4625" width="1.54296875" style="1" customWidth="1"/>
    <col min="4626" max="4864" width="9.1796875" style="1"/>
    <col min="4865" max="4865" width="2" style="1" customWidth="1"/>
    <col min="4866" max="4880" width="9.1796875" style="1"/>
    <col min="4881" max="4881" width="1.54296875" style="1" customWidth="1"/>
    <col min="4882" max="5120" width="9.1796875" style="1"/>
    <col min="5121" max="5121" width="2" style="1" customWidth="1"/>
    <col min="5122" max="5136" width="9.1796875" style="1"/>
    <col min="5137" max="5137" width="1.54296875" style="1" customWidth="1"/>
    <col min="5138" max="5376" width="9.1796875" style="1"/>
    <col min="5377" max="5377" width="2" style="1" customWidth="1"/>
    <col min="5378" max="5392" width="9.1796875" style="1"/>
    <col min="5393" max="5393" width="1.54296875" style="1" customWidth="1"/>
    <col min="5394" max="5632" width="9.1796875" style="1"/>
    <col min="5633" max="5633" width="2" style="1" customWidth="1"/>
    <col min="5634" max="5648" width="9.1796875" style="1"/>
    <col min="5649" max="5649" width="1.54296875" style="1" customWidth="1"/>
    <col min="5650" max="5888" width="9.1796875" style="1"/>
    <col min="5889" max="5889" width="2" style="1" customWidth="1"/>
    <col min="5890" max="5904" width="9.1796875" style="1"/>
    <col min="5905" max="5905" width="1.54296875" style="1" customWidth="1"/>
    <col min="5906" max="6144" width="9.1796875" style="1"/>
    <col min="6145" max="6145" width="2" style="1" customWidth="1"/>
    <col min="6146" max="6160" width="9.1796875" style="1"/>
    <col min="6161" max="6161" width="1.54296875" style="1" customWidth="1"/>
    <col min="6162" max="6400" width="9.1796875" style="1"/>
    <col min="6401" max="6401" width="2" style="1" customWidth="1"/>
    <col min="6402" max="6416" width="9.1796875" style="1"/>
    <col min="6417" max="6417" width="1.54296875" style="1" customWidth="1"/>
    <col min="6418" max="6656" width="9.1796875" style="1"/>
    <col min="6657" max="6657" width="2" style="1" customWidth="1"/>
    <col min="6658" max="6672" width="9.1796875" style="1"/>
    <col min="6673" max="6673" width="1.54296875" style="1" customWidth="1"/>
    <col min="6674" max="6912" width="9.1796875" style="1"/>
    <col min="6913" max="6913" width="2" style="1" customWidth="1"/>
    <col min="6914" max="6928" width="9.1796875" style="1"/>
    <col min="6929" max="6929" width="1.54296875" style="1" customWidth="1"/>
    <col min="6930" max="7168" width="9.1796875" style="1"/>
    <col min="7169" max="7169" width="2" style="1" customWidth="1"/>
    <col min="7170" max="7184" width="9.1796875" style="1"/>
    <col min="7185" max="7185" width="1.54296875" style="1" customWidth="1"/>
    <col min="7186" max="7424" width="9.1796875" style="1"/>
    <col min="7425" max="7425" width="2" style="1" customWidth="1"/>
    <col min="7426" max="7440" width="9.1796875" style="1"/>
    <col min="7441" max="7441" width="1.54296875" style="1" customWidth="1"/>
    <col min="7442" max="7680" width="9.1796875" style="1"/>
    <col min="7681" max="7681" width="2" style="1" customWidth="1"/>
    <col min="7682" max="7696" width="9.1796875" style="1"/>
    <col min="7697" max="7697" width="1.54296875" style="1" customWidth="1"/>
    <col min="7698" max="7936" width="9.1796875" style="1"/>
    <col min="7937" max="7937" width="2" style="1" customWidth="1"/>
    <col min="7938" max="7952" width="9.1796875" style="1"/>
    <col min="7953" max="7953" width="1.54296875" style="1" customWidth="1"/>
    <col min="7954" max="8192" width="9.1796875" style="1"/>
    <col min="8193" max="8193" width="2" style="1" customWidth="1"/>
    <col min="8194" max="8208" width="9.1796875" style="1"/>
    <col min="8209" max="8209" width="1.54296875" style="1" customWidth="1"/>
    <col min="8210" max="8448" width="9.1796875" style="1"/>
    <col min="8449" max="8449" width="2" style="1" customWidth="1"/>
    <col min="8450" max="8464" width="9.1796875" style="1"/>
    <col min="8465" max="8465" width="1.54296875" style="1" customWidth="1"/>
    <col min="8466" max="8704" width="9.1796875" style="1"/>
    <col min="8705" max="8705" width="2" style="1" customWidth="1"/>
    <col min="8706" max="8720" width="9.1796875" style="1"/>
    <col min="8721" max="8721" width="1.54296875" style="1" customWidth="1"/>
    <col min="8722" max="8960" width="9.1796875" style="1"/>
    <col min="8961" max="8961" width="2" style="1" customWidth="1"/>
    <col min="8962" max="8976" width="9.1796875" style="1"/>
    <col min="8977" max="8977" width="1.54296875" style="1" customWidth="1"/>
    <col min="8978" max="9216" width="9.1796875" style="1"/>
    <col min="9217" max="9217" width="2" style="1" customWidth="1"/>
    <col min="9218" max="9232" width="9.1796875" style="1"/>
    <col min="9233" max="9233" width="1.54296875" style="1" customWidth="1"/>
    <col min="9234" max="9472" width="9.1796875" style="1"/>
    <col min="9473" max="9473" width="2" style="1" customWidth="1"/>
    <col min="9474" max="9488" width="9.1796875" style="1"/>
    <col min="9489" max="9489" width="1.54296875" style="1" customWidth="1"/>
    <col min="9490" max="9728" width="9.1796875" style="1"/>
    <col min="9729" max="9729" width="2" style="1" customWidth="1"/>
    <col min="9730" max="9744" width="9.1796875" style="1"/>
    <col min="9745" max="9745" width="1.54296875" style="1" customWidth="1"/>
    <col min="9746" max="9984" width="9.1796875" style="1"/>
    <col min="9985" max="9985" width="2" style="1" customWidth="1"/>
    <col min="9986" max="10000" width="9.1796875" style="1"/>
    <col min="10001" max="10001" width="1.54296875" style="1" customWidth="1"/>
    <col min="10002" max="10240" width="9.1796875" style="1"/>
    <col min="10241" max="10241" width="2" style="1" customWidth="1"/>
    <col min="10242" max="10256" width="9.1796875" style="1"/>
    <col min="10257" max="10257" width="1.54296875" style="1" customWidth="1"/>
    <col min="10258" max="10496" width="9.1796875" style="1"/>
    <col min="10497" max="10497" width="2" style="1" customWidth="1"/>
    <col min="10498" max="10512" width="9.1796875" style="1"/>
    <col min="10513" max="10513" width="1.54296875" style="1" customWidth="1"/>
    <col min="10514" max="10752" width="9.1796875" style="1"/>
    <col min="10753" max="10753" width="2" style="1" customWidth="1"/>
    <col min="10754" max="10768" width="9.1796875" style="1"/>
    <col min="10769" max="10769" width="1.54296875" style="1" customWidth="1"/>
    <col min="10770" max="11008" width="9.1796875" style="1"/>
    <col min="11009" max="11009" width="2" style="1" customWidth="1"/>
    <col min="11010" max="11024" width="9.1796875" style="1"/>
    <col min="11025" max="11025" width="1.54296875" style="1" customWidth="1"/>
    <col min="11026" max="11264" width="9.1796875" style="1"/>
    <col min="11265" max="11265" width="2" style="1" customWidth="1"/>
    <col min="11266" max="11280" width="9.1796875" style="1"/>
    <col min="11281" max="11281" width="1.54296875" style="1" customWidth="1"/>
    <col min="11282" max="11520" width="9.1796875" style="1"/>
    <col min="11521" max="11521" width="2" style="1" customWidth="1"/>
    <col min="11522" max="11536" width="9.1796875" style="1"/>
    <col min="11537" max="11537" width="1.54296875" style="1" customWidth="1"/>
    <col min="11538" max="11776" width="9.1796875" style="1"/>
    <col min="11777" max="11777" width="2" style="1" customWidth="1"/>
    <col min="11778" max="11792" width="9.1796875" style="1"/>
    <col min="11793" max="11793" width="1.54296875" style="1" customWidth="1"/>
    <col min="11794" max="12032" width="9.1796875" style="1"/>
    <col min="12033" max="12033" width="2" style="1" customWidth="1"/>
    <col min="12034" max="12048" width="9.1796875" style="1"/>
    <col min="12049" max="12049" width="1.54296875" style="1" customWidth="1"/>
    <col min="12050" max="12288" width="9.1796875" style="1"/>
    <col min="12289" max="12289" width="2" style="1" customWidth="1"/>
    <col min="12290" max="12304" width="9.1796875" style="1"/>
    <col min="12305" max="12305" width="1.54296875" style="1" customWidth="1"/>
    <col min="12306" max="12544" width="9.1796875" style="1"/>
    <col min="12545" max="12545" width="2" style="1" customWidth="1"/>
    <col min="12546" max="12560" width="9.1796875" style="1"/>
    <col min="12561" max="12561" width="1.54296875" style="1" customWidth="1"/>
    <col min="12562" max="12800" width="9.1796875" style="1"/>
    <col min="12801" max="12801" width="2" style="1" customWidth="1"/>
    <col min="12802" max="12816" width="9.1796875" style="1"/>
    <col min="12817" max="12817" width="1.54296875" style="1" customWidth="1"/>
    <col min="12818" max="13056" width="9.1796875" style="1"/>
    <col min="13057" max="13057" width="2" style="1" customWidth="1"/>
    <col min="13058" max="13072" width="9.1796875" style="1"/>
    <col min="13073" max="13073" width="1.54296875" style="1" customWidth="1"/>
    <col min="13074" max="13312" width="9.1796875" style="1"/>
    <col min="13313" max="13313" width="2" style="1" customWidth="1"/>
    <col min="13314" max="13328" width="9.1796875" style="1"/>
    <col min="13329" max="13329" width="1.54296875" style="1" customWidth="1"/>
    <col min="13330" max="13568" width="9.1796875" style="1"/>
    <col min="13569" max="13569" width="2" style="1" customWidth="1"/>
    <col min="13570" max="13584" width="9.1796875" style="1"/>
    <col min="13585" max="13585" width="1.54296875" style="1" customWidth="1"/>
    <col min="13586" max="13824" width="9.1796875" style="1"/>
    <col min="13825" max="13825" width="2" style="1" customWidth="1"/>
    <col min="13826" max="13840" width="9.1796875" style="1"/>
    <col min="13841" max="13841" width="1.54296875" style="1" customWidth="1"/>
    <col min="13842" max="14080" width="9.1796875" style="1"/>
    <col min="14081" max="14081" width="2" style="1" customWidth="1"/>
    <col min="14082" max="14096" width="9.1796875" style="1"/>
    <col min="14097" max="14097" width="1.54296875" style="1" customWidth="1"/>
    <col min="14098" max="14336" width="9.1796875" style="1"/>
    <col min="14337" max="14337" width="2" style="1" customWidth="1"/>
    <col min="14338" max="14352" width="9.1796875" style="1"/>
    <col min="14353" max="14353" width="1.54296875" style="1" customWidth="1"/>
    <col min="14354" max="14592" width="9.1796875" style="1"/>
    <col min="14593" max="14593" width="2" style="1" customWidth="1"/>
    <col min="14594" max="14608" width="9.1796875" style="1"/>
    <col min="14609" max="14609" width="1.54296875" style="1" customWidth="1"/>
    <col min="14610" max="14848" width="9.1796875" style="1"/>
    <col min="14849" max="14849" width="2" style="1" customWidth="1"/>
    <col min="14850" max="14864" width="9.1796875" style="1"/>
    <col min="14865" max="14865" width="1.54296875" style="1" customWidth="1"/>
    <col min="14866" max="15104" width="9.1796875" style="1"/>
    <col min="15105" max="15105" width="2" style="1" customWidth="1"/>
    <col min="15106" max="15120" width="9.1796875" style="1"/>
    <col min="15121" max="15121" width="1.54296875" style="1" customWidth="1"/>
    <col min="15122" max="15360" width="9.1796875" style="1"/>
    <col min="15361" max="15361" width="2" style="1" customWidth="1"/>
    <col min="15362" max="15376" width="9.1796875" style="1"/>
    <col min="15377" max="15377" width="1.54296875" style="1" customWidth="1"/>
    <col min="15378" max="15616" width="9.1796875" style="1"/>
    <col min="15617" max="15617" width="2" style="1" customWidth="1"/>
    <col min="15618" max="15632" width="9.1796875" style="1"/>
    <col min="15633" max="15633" width="1.54296875" style="1" customWidth="1"/>
    <col min="15634" max="15872" width="9.1796875" style="1"/>
    <col min="15873" max="15873" width="2" style="1" customWidth="1"/>
    <col min="15874" max="15888" width="9.1796875" style="1"/>
    <col min="15889" max="15889" width="1.54296875" style="1" customWidth="1"/>
    <col min="15890" max="16128" width="9.1796875" style="1"/>
    <col min="16129" max="16129" width="2" style="1" customWidth="1"/>
    <col min="16130" max="16144" width="9.1796875" style="1"/>
    <col min="16145" max="16145" width="1.54296875" style="1" customWidth="1"/>
    <col min="16146" max="16384" width="9.1796875" style="1"/>
  </cols>
  <sheetData>
    <row r="1" spans="1:34" s="209" customFormat="1" ht="26.25" customHeight="1">
      <c r="A1" s="207"/>
      <c r="B1" s="476" t="s">
        <v>13</v>
      </c>
      <c r="C1" s="476"/>
      <c r="D1" s="476"/>
      <c r="E1" s="476"/>
      <c r="F1" s="476"/>
      <c r="G1" s="476"/>
      <c r="H1" s="476"/>
      <c r="I1" s="476"/>
      <c r="J1" s="476"/>
      <c r="K1" s="476"/>
      <c r="L1" s="476"/>
      <c r="M1" s="476"/>
      <c r="N1" s="476"/>
      <c r="O1" s="476"/>
      <c r="P1" s="476"/>
      <c r="Q1" s="476"/>
      <c r="R1" s="208"/>
      <c r="S1" s="208"/>
      <c r="T1" s="208"/>
      <c r="U1" s="208"/>
      <c r="V1" s="208"/>
      <c r="W1" s="208"/>
      <c r="X1" s="208"/>
      <c r="Y1" s="208"/>
      <c r="Z1" s="208"/>
      <c r="AA1" s="208"/>
      <c r="AB1" s="208"/>
      <c r="AC1" s="208"/>
      <c r="AD1" s="208"/>
      <c r="AE1" s="208"/>
      <c r="AF1" s="208"/>
      <c r="AG1" s="208"/>
      <c r="AH1" s="208"/>
    </row>
    <row r="2" spans="1:34" ht="13">
      <c r="C2" s="2"/>
    </row>
  </sheetData>
  <mergeCells count="1">
    <mergeCell ref="B1:Q1"/>
  </mergeCells>
  <pageMargins left="0.55118110236220474" right="0.27559055118110237" top="0.78740157480314965" bottom="0.35433070866141736" header="0.23622047244094491" footer="0.15748031496062992"/>
  <pageSetup paperSize="8" scale="130" orientation="landscape" r:id="rId1"/>
  <headerFooter alignWithMargins="0">
    <oddHeader>&amp;R&amp;F</oddHeader>
    <oddFooter>&amp;R&amp;1#&amp;"Calibri"&amp;8&amp;K737373General</oddFooter>
  </headerFooter>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Z2"/>
  <sheetViews>
    <sheetView zoomScaleNormal="100" zoomScaleSheetLayoutView="88" workbookViewId="0">
      <pane ySplit="1" topLeftCell="A2" activePane="bottomLeft" state="frozen"/>
      <selection pane="bottomLeft" activeCell="K67" sqref="K67"/>
    </sheetView>
  </sheetViews>
  <sheetFormatPr baseColWidth="10" defaultColWidth="8.81640625" defaultRowHeight="12.5"/>
  <cols>
    <col min="1" max="1" width="2" style="1" customWidth="1"/>
    <col min="2" max="16" width="9.1796875" style="1"/>
    <col min="17" max="17" width="1.54296875" style="1" customWidth="1"/>
    <col min="18" max="32" width="9.1796875" style="1"/>
    <col min="33" max="33" width="3.54296875" style="1" customWidth="1"/>
    <col min="34" max="256" width="9.1796875" style="1"/>
    <col min="257" max="257" width="2" style="1" customWidth="1"/>
    <col min="258" max="272" width="9.1796875" style="1"/>
    <col min="273" max="273" width="1.54296875" style="1" customWidth="1"/>
    <col min="274" max="288" width="9.1796875" style="1"/>
    <col min="289" max="289" width="3.54296875" style="1" customWidth="1"/>
    <col min="290" max="512" width="9.1796875" style="1"/>
    <col min="513" max="513" width="2" style="1" customWidth="1"/>
    <col min="514" max="528" width="9.1796875" style="1"/>
    <col min="529" max="529" width="1.54296875" style="1" customWidth="1"/>
    <col min="530" max="544" width="9.1796875" style="1"/>
    <col min="545" max="545" width="3.54296875" style="1" customWidth="1"/>
    <col min="546" max="768" width="9.1796875" style="1"/>
    <col min="769" max="769" width="2" style="1" customWidth="1"/>
    <col min="770" max="784" width="9.1796875" style="1"/>
    <col min="785" max="785" width="1.54296875" style="1" customWidth="1"/>
    <col min="786" max="800" width="9.1796875" style="1"/>
    <col min="801" max="801" width="3.54296875" style="1" customWidth="1"/>
    <col min="802" max="1024" width="9.1796875" style="1"/>
    <col min="1025" max="1025" width="2" style="1" customWidth="1"/>
    <col min="1026" max="1040" width="9.1796875" style="1"/>
    <col min="1041" max="1041" width="1.54296875" style="1" customWidth="1"/>
    <col min="1042" max="1056" width="9.1796875" style="1"/>
    <col min="1057" max="1057" width="3.54296875" style="1" customWidth="1"/>
    <col min="1058" max="1280" width="9.1796875" style="1"/>
    <col min="1281" max="1281" width="2" style="1" customWidth="1"/>
    <col min="1282" max="1296" width="9.1796875" style="1"/>
    <col min="1297" max="1297" width="1.54296875" style="1" customWidth="1"/>
    <col min="1298" max="1312" width="9.1796875" style="1"/>
    <col min="1313" max="1313" width="3.54296875" style="1" customWidth="1"/>
    <col min="1314" max="1536" width="9.1796875" style="1"/>
    <col min="1537" max="1537" width="2" style="1" customWidth="1"/>
    <col min="1538" max="1552" width="9.1796875" style="1"/>
    <col min="1553" max="1553" width="1.54296875" style="1" customWidth="1"/>
    <col min="1554" max="1568" width="9.1796875" style="1"/>
    <col min="1569" max="1569" width="3.54296875" style="1" customWidth="1"/>
    <col min="1570" max="1792" width="9.1796875" style="1"/>
    <col min="1793" max="1793" width="2" style="1" customWidth="1"/>
    <col min="1794" max="1808" width="9.1796875" style="1"/>
    <col min="1809" max="1809" width="1.54296875" style="1" customWidth="1"/>
    <col min="1810" max="1824" width="9.1796875" style="1"/>
    <col min="1825" max="1825" width="3.54296875" style="1" customWidth="1"/>
    <col min="1826" max="2048" width="9.1796875" style="1"/>
    <col min="2049" max="2049" width="2" style="1" customWidth="1"/>
    <col min="2050" max="2064" width="9.1796875" style="1"/>
    <col min="2065" max="2065" width="1.54296875" style="1" customWidth="1"/>
    <col min="2066" max="2080" width="9.1796875" style="1"/>
    <col min="2081" max="2081" width="3.54296875" style="1" customWidth="1"/>
    <col min="2082" max="2304" width="9.1796875" style="1"/>
    <col min="2305" max="2305" width="2" style="1" customWidth="1"/>
    <col min="2306" max="2320" width="9.1796875" style="1"/>
    <col min="2321" max="2321" width="1.54296875" style="1" customWidth="1"/>
    <col min="2322" max="2336" width="9.1796875" style="1"/>
    <col min="2337" max="2337" width="3.54296875" style="1" customWidth="1"/>
    <col min="2338" max="2560" width="9.1796875" style="1"/>
    <col min="2561" max="2561" width="2" style="1" customWidth="1"/>
    <col min="2562" max="2576" width="9.1796875" style="1"/>
    <col min="2577" max="2577" width="1.54296875" style="1" customWidth="1"/>
    <col min="2578" max="2592" width="9.1796875" style="1"/>
    <col min="2593" max="2593" width="3.54296875" style="1" customWidth="1"/>
    <col min="2594" max="2816" width="9.1796875" style="1"/>
    <col min="2817" max="2817" width="2" style="1" customWidth="1"/>
    <col min="2818" max="2832" width="9.1796875" style="1"/>
    <col min="2833" max="2833" width="1.54296875" style="1" customWidth="1"/>
    <col min="2834" max="2848" width="9.1796875" style="1"/>
    <col min="2849" max="2849" width="3.54296875" style="1" customWidth="1"/>
    <col min="2850" max="3072" width="9.1796875" style="1"/>
    <col min="3073" max="3073" width="2" style="1" customWidth="1"/>
    <col min="3074" max="3088" width="9.1796875" style="1"/>
    <col min="3089" max="3089" width="1.54296875" style="1" customWidth="1"/>
    <col min="3090" max="3104" width="9.1796875" style="1"/>
    <col min="3105" max="3105" width="3.54296875" style="1" customWidth="1"/>
    <col min="3106" max="3328" width="9.1796875" style="1"/>
    <col min="3329" max="3329" width="2" style="1" customWidth="1"/>
    <col min="3330" max="3344" width="9.1796875" style="1"/>
    <col min="3345" max="3345" width="1.54296875" style="1" customWidth="1"/>
    <col min="3346" max="3360" width="9.1796875" style="1"/>
    <col min="3361" max="3361" width="3.54296875" style="1" customWidth="1"/>
    <col min="3362" max="3584" width="9.1796875" style="1"/>
    <col min="3585" max="3585" width="2" style="1" customWidth="1"/>
    <col min="3586" max="3600" width="9.1796875" style="1"/>
    <col min="3601" max="3601" width="1.54296875" style="1" customWidth="1"/>
    <col min="3602" max="3616" width="9.1796875" style="1"/>
    <col min="3617" max="3617" width="3.54296875" style="1" customWidth="1"/>
    <col min="3618" max="3840" width="9.1796875" style="1"/>
    <col min="3841" max="3841" width="2" style="1" customWidth="1"/>
    <col min="3842" max="3856" width="9.1796875" style="1"/>
    <col min="3857" max="3857" width="1.54296875" style="1" customWidth="1"/>
    <col min="3858" max="3872" width="9.1796875" style="1"/>
    <col min="3873" max="3873" width="3.54296875" style="1" customWidth="1"/>
    <col min="3874" max="4096" width="9.1796875" style="1"/>
    <col min="4097" max="4097" width="2" style="1" customWidth="1"/>
    <col min="4098" max="4112" width="9.1796875" style="1"/>
    <col min="4113" max="4113" width="1.54296875" style="1" customWidth="1"/>
    <col min="4114" max="4128" width="9.1796875" style="1"/>
    <col min="4129" max="4129" width="3.54296875" style="1" customWidth="1"/>
    <col min="4130" max="4352" width="9.1796875" style="1"/>
    <col min="4353" max="4353" width="2" style="1" customWidth="1"/>
    <col min="4354" max="4368" width="9.1796875" style="1"/>
    <col min="4369" max="4369" width="1.54296875" style="1" customWidth="1"/>
    <col min="4370" max="4384" width="9.1796875" style="1"/>
    <col min="4385" max="4385" width="3.54296875" style="1" customWidth="1"/>
    <col min="4386" max="4608" width="9.1796875" style="1"/>
    <col min="4609" max="4609" width="2" style="1" customWidth="1"/>
    <col min="4610" max="4624" width="9.1796875" style="1"/>
    <col min="4625" max="4625" width="1.54296875" style="1" customWidth="1"/>
    <col min="4626" max="4640" width="9.1796875" style="1"/>
    <col min="4641" max="4641" width="3.54296875" style="1" customWidth="1"/>
    <col min="4642" max="4864" width="9.1796875" style="1"/>
    <col min="4865" max="4865" width="2" style="1" customWidth="1"/>
    <col min="4866" max="4880" width="9.1796875" style="1"/>
    <col min="4881" max="4881" width="1.54296875" style="1" customWidth="1"/>
    <col min="4882" max="4896" width="9.1796875" style="1"/>
    <col min="4897" max="4897" width="3.54296875" style="1" customWidth="1"/>
    <col min="4898" max="5120" width="9.1796875" style="1"/>
    <col min="5121" max="5121" width="2" style="1" customWidth="1"/>
    <col min="5122" max="5136" width="9.1796875" style="1"/>
    <col min="5137" max="5137" width="1.54296875" style="1" customWidth="1"/>
    <col min="5138" max="5152" width="9.1796875" style="1"/>
    <col min="5153" max="5153" width="3.54296875" style="1" customWidth="1"/>
    <col min="5154" max="5376" width="9.1796875" style="1"/>
    <col min="5377" max="5377" width="2" style="1" customWidth="1"/>
    <col min="5378" max="5392" width="9.1796875" style="1"/>
    <col min="5393" max="5393" width="1.54296875" style="1" customWidth="1"/>
    <col min="5394" max="5408" width="9.1796875" style="1"/>
    <col min="5409" max="5409" width="3.54296875" style="1" customWidth="1"/>
    <col min="5410" max="5632" width="9.1796875" style="1"/>
    <col min="5633" max="5633" width="2" style="1" customWidth="1"/>
    <col min="5634" max="5648" width="9.1796875" style="1"/>
    <col min="5649" max="5649" width="1.54296875" style="1" customWidth="1"/>
    <col min="5650" max="5664" width="9.1796875" style="1"/>
    <col min="5665" max="5665" width="3.54296875" style="1" customWidth="1"/>
    <col min="5666" max="5888" width="9.1796875" style="1"/>
    <col min="5889" max="5889" width="2" style="1" customWidth="1"/>
    <col min="5890" max="5904" width="9.1796875" style="1"/>
    <col min="5905" max="5905" width="1.54296875" style="1" customWidth="1"/>
    <col min="5906" max="5920" width="9.1796875" style="1"/>
    <col min="5921" max="5921" width="3.54296875" style="1" customWidth="1"/>
    <col min="5922" max="6144" width="9.1796875" style="1"/>
    <col min="6145" max="6145" width="2" style="1" customWidth="1"/>
    <col min="6146" max="6160" width="9.1796875" style="1"/>
    <col min="6161" max="6161" width="1.54296875" style="1" customWidth="1"/>
    <col min="6162" max="6176" width="9.1796875" style="1"/>
    <col min="6177" max="6177" width="3.54296875" style="1" customWidth="1"/>
    <col min="6178" max="6400" width="9.1796875" style="1"/>
    <col min="6401" max="6401" width="2" style="1" customWidth="1"/>
    <col min="6402" max="6416" width="9.1796875" style="1"/>
    <col min="6417" max="6417" width="1.54296875" style="1" customWidth="1"/>
    <col min="6418" max="6432" width="9.1796875" style="1"/>
    <col min="6433" max="6433" width="3.54296875" style="1" customWidth="1"/>
    <col min="6434" max="6656" width="9.1796875" style="1"/>
    <col min="6657" max="6657" width="2" style="1" customWidth="1"/>
    <col min="6658" max="6672" width="9.1796875" style="1"/>
    <col min="6673" max="6673" width="1.54296875" style="1" customWidth="1"/>
    <col min="6674" max="6688" width="9.1796875" style="1"/>
    <col min="6689" max="6689" width="3.54296875" style="1" customWidth="1"/>
    <col min="6690" max="6912" width="9.1796875" style="1"/>
    <col min="6913" max="6913" width="2" style="1" customWidth="1"/>
    <col min="6914" max="6928" width="9.1796875" style="1"/>
    <col min="6929" max="6929" width="1.54296875" style="1" customWidth="1"/>
    <col min="6930" max="6944" width="9.1796875" style="1"/>
    <col min="6945" max="6945" width="3.54296875" style="1" customWidth="1"/>
    <col min="6946" max="7168" width="9.1796875" style="1"/>
    <col min="7169" max="7169" width="2" style="1" customWidth="1"/>
    <col min="7170" max="7184" width="9.1796875" style="1"/>
    <col min="7185" max="7185" width="1.54296875" style="1" customWidth="1"/>
    <col min="7186" max="7200" width="9.1796875" style="1"/>
    <col min="7201" max="7201" width="3.54296875" style="1" customWidth="1"/>
    <col min="7202" max="7424" width="9.1796875" style="1"/>
    <col min="7425" max="7425" width="2" style="1" customWidth="1"/>
    <col min="7426" max="7440" width="9.1796875" style="1"/>
    <col min="7441" max="7441" width="1.54296875" style="1" customWidth="1"/>
    <col min="7442" max="7456" width="9.1796875" style="1"/>
    <col min="7457" max="7457" width="3.54296875" style="1" customWidth="1"/>
    <col min="7458" max="7680" width="9.1796875" style="1"/>
    <col min="7681" max="7681" width="2" style="1" customWidth="1"/>
    <col min="7682" max="7696" width="9.1796875" style="1"/>
    <col min="7697" max="7697" width="1.54296875" style="1" customWidth="1"/>
    <col min="7698" max="7712" width="9.1796875" style="1"/>
    <col min="7713" max="7713" width="3.54296875" style="1" customWidth="1"/>
    <col min="7714" max="7936" width="9.1796875" style="1"/>
    <col min="7937" max="7937" width="2" style="1" customWidth="1"/>
    <col min="7938" max="7952" width="9.1796875" style="1"/>
    <col min="7953" max="7953" width="1.54296875" style="1" customWidth="1"/>
    <col min="7954" max="7968" width="9.1796875" style="1"/>
    <col min="7969" max="7969" width="3.54296875" style="1" customWidth="1"/>
    <col min="7970" max="8192" width="9.1796875" style="1"/>
    <col min="8193" max="8193" width="2" style="1" customWidth="1"/>
    <col min="8194" max="8208" width="9.1796875" style="1"/>
    <col min="8209" max="8209" width="1.54296875" style="1" customWidth="1"/>
    <col min="8210" max="8224" width="9.1796875" style="1"/>
    <col min="8225" max="8225" width="3.54296875" style="1" customWidth="1"/>
    <col min="8226" max="8448" width="9.1796875" style="1"/>
    <col min="8449" max="8449" width="2" style="1" customWidth="1"/>
    <col min="8450" max="8464" width="9.1796875" style="1"/>
    <col min="8465" max="8465" width="1.54296875" style="1" customWidth="1"/>
    <col min="8466" max="8480" width="9.1796875" style="1"/>
    <col min="8481" max="8481" width="3.54296875" style="1" customWidth="1"/>
    <col min="8482" max="8704" width="9.1796875" style="1"/>
    <col min="8705" max="8705" width="2" style="1" customWidth="1"/>
    <col min="8706" max="8720" width="9.1796875" style="1"/>
    <col min="8721" max="8721" width="1.54296875" style="1" customWidth="1"/>
    <col min="8722" max="8736" width="9.1796875" style="1"/>
    <col min="8737" max="8737" width="3.54296875" style="1" customWidth="1"/>
    <col min="8738" max="8960" width="9.1796875" style="1"/>
    <col min="8961" max="8961" width="2" style="1" customWidth="1"/>
    <col min="8962" max="8976" width="9.1796875" style="1"/>
    <col min="8977" max="8977" width="1.54296875" style="1" customWidth="1"/>
    <col min="8978" max="8992" width="9.1796875" style="1"/>
    <col min="8993" max="8993" width="3.54296875" style="1" customWidth="1"/>
    <col min="8994" max="9216" width="9.1796875" style="1"/>
    <col min="9217" max="9217" width="2" style="1" customWidth="1"/>
    <col min="9218" max="9232" width="9.1796875" style="1"/>
    <col min="9233" max="9233" width="1.54296875" style="1" customWidth="1"/>
    <col min="9234" max="9248" width="9.1796875" style="1"/>
    <col min="9249" max="9249" width="3.54296875" style="1" customWidth="1"/>
    <col min="9250" max="9472" width="9.1796875" style="1"/>
    <col min="9473" max="9473" width="2" style="1" customWidth="1"/>
    <col min="9474" max="9488" width="9.1796875" style="1"/>
    <col min="9489" max="9489" width="1.54296875" style="1" customWidth="1"/>
    <col min="9490" max="9504" width="9.1796875" style="1"/>
    <col min="9505" max="9505" width="3.54296875" style="1" customWidth="1"/>
    <col min="9506" max="9728" width="9.1796875" style="1"/>
    <col min="9729" max="9729" width="2" style="1" customWidth="1"/>
    <col min="9730" max="9744" width="9.1796875" style="1"/>
    <col min="9745" max="9745" width="1.54296875" style="1" customWidth="1"/>
    <col min="9746" max="9760" width="9.1796875" style="1"/>
    <col min="9761" max="9761" width="3.54296875" style="1" customWidth="1"/>
    <col min="9762" max="9984" width="9.1796875" style="1"/>
    <col min="9985" max="9985" width="2" style="1" customWidth="1"/>
    <col min="9986" max="10000" width="9.1796875" style="1"/>
    <col min="10001" max="10001" width="1.54296875" style="1" customWidth="1"/>
    <col min="10002" max="10016" width="9.1796875" style="1"/>
    <col min="10017" max="10017" width="3.54296875" style="1" customWidth="1"/>
    <col min="10018" max="10240" width="9.1796875" style="1"/>
    <col min="10241" max="10241" width="2" style="1" customWidth="1"/>
    <col min="10242" max="10256" width="9.1796875" style="1"/>
    <col min="10257" max="10257" width="1.54296875" style="1" customWidth="1"/>
    <col min="10258" max="10272" width="9.1796875" style="1"/>
    <col min="10273" max="10273" width="3.54296875" style="1" customWidth="1"/>
    <col min="10274" max="10496" width="9.1796875" style="1"/>
    <col min="10497" max="10497" width="2" style="1" customWidth="1"/>
    <col min="10498" max="10512" width="9.1796875" style="1"/>
    <col min="10513" max="10513" width="1.54296875" style="1" customWidth="1"/>
    <col min="10514" max="10528" width="9.1796875" style="1"/>
    <col min="10529" max="10529" width="3.54296875" style="1" customWidth="1"/>
    <col min="10530" max="10752" width="9.1796875" style="1"/>
    <col min="10753" max="10753" width="2" style="1" customWidth="1"/>
    <col min="10754" max="10768" width="9.1796875" style="1"/>
    <col min="10769" max="10769" width="1.54296875" style="1" customWidth="1"/>
    <col min="10770" max="10784" width="9.1796875" style="1"/>
    <col min="10785" max="10785" width="3.54296875" style="1" customWidth="1"/>
    <col min="10786" max="11008" width="9.1796875" style="1"/>
    <col min="11009" max="11009" width="2" style="1" customWidth="1"/>
    <col min="11010" max="11024" width="9.1796875" style="1"/>
    <col min="11025" max="11025" width="1.54296875" style="1" customWidth="1"/>
    <col min="11026" max="11040" width="9.1796875" style="1"/>
    <col min="11041" max="11041" width="3.54296875" style="1" customWidth="1"/>
    <col min="11042" max="11264" width="9.1796875" style="1"/>
    <col min="11265" max="11265" width="2" style="1" customWidth="1"/>
    <col min="11266" max="11280" width="9.1796875" style="1"/>
    <col min="11281" max="11281" width="1.54296875" style="1" customWidth="1"/>
    <col min="11282" max="11296" width="9.1796875" style="1"/>
    <col min="11297" max="11297" width="3.54296875" style="1" customWidth="1"/>
    <col min="11298" max="11520" width="9.1796875" style="1"/>
    <col min="11521" max="11521" width="2" style="1" customWidth="1"/>
    <col min="11522" max="11536" width="9.1796875" style="1"/>
    <col min="11537" max="11537" width="1.54296875" style="1" customWidth="1"/>
    <col min="11538" max="11552" width="9.1796875" style="1"/>
    <col min="11553" max="11553" width="3.54296875" style="1" customWidth="1"/>
    <col min="11554" max="11776" width="9.1796875" style="1"/>
    <col min="11777" max="11777" width="2" style="1" customWidth="1"/>
    <col min="11778" max="11792" width="9.1796875" style="1"/>
    <col min="11793" max="11793" width="1.54296875" style="1" customWidth="1"/>
    <col min="11794" max="11808" width="9.1796875" style="1"/>
    <col min="11809" max="11809" width="3.54296875" style="1" customWidth="1"/>
    <col min="11810" max="12032" width="9.1796875" style="1"/>
    <col min="12033" max="12033" width="2" style="1" customWidth="1"/>
    <col min="12034" max="12048" width="9.1796875" style="1"/>
    <col min="12049" max="12049" width="1.54296875" style="1" customWidth="1"/>
    <col min="12050" max="12064" width="9.1796875" style="1"/>
    <col min="12065" max="12065" width="3.54296875" style="1" customWidth="1"/>
    <col min="12066" max="12288" width="9.1796875" style="1"/>
    <col min="12289" max="12289" width="2" style="1" customWidth="1"/>
    <col min="12290" max="12304" width="9.1796875" style="1"/>
    <col min="12305" max="12305" width="1.54296875" style="1" customWidth="1"/>
    <col min="12306" max="12320" width="9.1796875" style="1"/>
    <col min="12321" max="12321" width="3.54296875" style="1" customWidth="1"/>
    <col min="12322" max="12544" width="9.1796875" style="1"/>
    <col min="12545" max="12545" width="2" style="1" customWidth="1"/>
    <col min="12546" max="12560" width="9.1796875" style="1"/>
    <col min="12561" max="12561" width="1.54296875" style="1" customWidth="1"/>
    <col min="12562" max="12576" width="9.1796875" style="1"/>
    <col min="12577" max="12577" width="3.54296875" style="1" customWidth="1"/>
    <col min="12578" max="12800" width="9.1796875" style="1"/>
    <col min="12801" max="12801" width="2" style="1" customWidth="1"/>
    <col min="12802" max="12816" width="9.1796875" style="1"/>
    <col min="12817" max="12817" width="1.54296875" style="1" customWidth="1"/>
    <col min="12818" max="12832" width="9.1796875" style="1"/>
    <col min="12833" max="12833" width="3.54296875" style="1" customWidth="1"/>
    <col min="12834" max="13056" width="9.1796875" style="1"/>
    <col min="13057" max="13057" width="2" style="1" customWidth="1"/>
    <col min="13058" max="13072" width="9.1796875" style="1"/>
    <col min="13073" max="13073" width="1.54296875" style="1" customWidth="1"/>
    <col min="13074" max="13088" width="9.1796875" style="1"/>
    <col min="13089" max="13089" width="3.54296875" style="1" customWidth="1"/>
    <col min="13090" max="13312" width="9.1796875" style="1"/>
    <col min="13313" max="13313" width="2" style="1" customWidth="1"/>
    <col min="13314" max="13328" width="9.1796875" style="1"/>
    <col min="13329" max="13329" width="1.54296875" style="1" customWidth="1"/>
    <col min="13330" max="13344" width="9.1796875" style="1"/>
    <col min="13345" max="13345" width="3.54296875" style="1" customWidth="1"/>
    <col min="13346" max="13568" width="9.1796875" style="1"/>
    <col min="13569" max="13569" width="2" style="1" customWidth="1"/>
    <col min="13570" max="13584" width="9.1796875" style="1"/>
    <col min="13585" max="13585" width="1.54296875" style="1" customWidth="1"/>
    <col min="13586" max="13600" width="9.1796875" style="1"/>
    <col min="13601" max="13601" width="3.54296875" style="1" customWidth="1"/>
    <col min="13602" max="13824" width="9.1796875" style="1"/>
    <col min="13825" max="13825" width="2" style="1" customWidth="1"/>
    <col min="13826" max="13840" width="9.1796875" style="1"/>
    <col min="13841" max="13841" width="1.54296875" style="1" customWidth="1"/>
    <col min="13842" max="13856" width="9.1796875" style="1"/>
    <col min="13857" max="13857" width="3.54296875" style="1" customWidth="1"/>
    <col min="13858" max="14080" width="9.1796875" style="1"/>
    <col min="14081" max="14081" width="2" style="1" customWidth="1"/>
    <col min="14082" max="14096" width="9.1796875" style="1"/>
    <col min="14097" max="14097" width="1.54296875" style="1" customWidth="1"/>
    <col min="14098" max="14112" width="9.1796875" style="1"/>
    <col min="14113" max="14113" width="3.54296875" style="1" customWidth="1"/>
    <col min="14114" max="14336" width="9.1796875" style="1"/>
    <col min="14337" max="14337" width="2" style="1" customWidth="1"/>
    <col min="14338" max="14352" width="9.1796875" style="1"/>
    <col min="14353" max="14353" width="1.54296875" style="1" customWidth="1"/>
    <col min="14354" max="14368" width="9.1796875" style="1"/>
    <col min="14369" max="14369" width="3.54296875" style="1" customWidth="1"/>
    <col min="14370" max="14592" width="9.1796875" style="1"/>
    <col min="14593" max="14593" width="2" style="1" customWidth="1"/>
    <col min="14594" max="14608" width="9.1796875" style="1"/>
    <col min="14609" max="14609" width="1.54296875" style="1" customWidth="1"/>
    <col min="14610" max="14624" width="9.1796875" style="1"/>
    <col min="14625" max="14625" width="3.54296875" style="1" customWidth="1"/>
    <col min="14626" max="14848" width="9.1796875" style="1"/>
    <col min="14849" max="14849" width="2" style="1" customWidth="1"/>
    <col min="14850" max="14864" width="9.1796875" style="1"/>
    <col min="14865" max="14865" width="1.54296875" style="1" customWidth="1"/>
    <col min="14866" max="14880" width="9.1796875" style="1"/>
    <col min="14881" max="14881" width="3.54296875" style="1" customWidth="1"/>
    <col min="14882" max="15104" width="9.1796875" style="1"/>
    <col min="15105" max="15105" width="2" style="1" customWidth="1"/>
    <col min="15106" max="15120" width="9.1796875" style="1"/>
    <col min="15121" max="15121" width="1.54296875" style="1" customWidth="1"/>
    <col min="15122" max="15136" width="9.1796875" style="1"/>
    <col min="15137" max="15137" width="3.54296875" style="1" customWidth="1"/>
    <col min="15138" max="15360" width="9.1796875" style="1"/>
    <col min="15361" max="15361" width="2" style="1" customWidth="1"/>
    <col min="15362" max="15376" width="9.1796875" style="1"/>
    <col min="15377" max="15377" width="1.54296875" style="1" customWidth="1"/>
    <col min="15378" max="15392" width="9.1796875" style="1"/>
    <col min="15393" max="15393" width="3.54296875" style="1" customWidth="1"/>
    <col min="15394" max="15616" width="9.1796875" style="1"/>
    <col min="15617" max="15617" width="2" style="1" customWidth="1"/>
    <col min="15618" max="15632" width="9.1796875" style="1"/>
    <col min="15633" max="15633" width="1.54296875" style="1" customWidth="1"/>
    <col min="15634" max="15648" width="9.1796875" style="1"/>
    <col min="15649" max="15649" width="3.54296875" style="1" customWidth="1"/>
    <col min="15650" max="15872" width="9.1796875" style="1"/>
    <col min="15873" max="15873" width="2" style="1" customWidth="1"/>
    <col min="15874" max="15888" width="9.1796875" style="1"/>
    <col min="15889" max="15889" width="1.54296875" style="1" customWidth="1"/>
    <col min="15890" max="15904" width="9.1796875" style="1"/>
    <col min="15905" max="15905" width="3.54296875" style="1" customWidth="1"/>
    <col min="15906" max="16128" width="9.1796875" style="1"/>
    <col min="16129" max="16129" width="2" style="1" customWidth="1"/>
    <col min="16130" max="16144" width="9.1796875" style="1"/>
    <col min="16145" max="16145" width="1.54296875" style="1" customWidth="1"/>
    <col min="16146" max="16160" width="9.1796875" style="1"/>
    <col min="16161" max="16161" width="3.54296875" style="1" customWidth="1"/>
    <col min="16162" max="16384" width="9.1796875" style="1"/>
  </cols>
  <sheetData>
    <row r="1" spans="1:52" s="212" customFormat="1" ht="26.25" customHeight="1">
      <c r="A1" s="210"/>
      <c r="B1" s="476" t="s">
        <v>14</v>
      </c>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211"/>
      <c r="AI1" s="211"/>
      <c r="AJ1" s="211"/>
      <c r="AK1" s="211"/>
      <c r="AL1" s="211"/>
      <c r="AM1" s="211"/>
      <c r="AN1" s="211"/>
      <c r="AO1" s="211"/>
      <c r="AP1" s="211"/>
      <c r="AQ1" s="211"/>
      <c r="AR1" s="211"/>
      <c r="AS1" s="211"/>
      <c r="AT1" s="211"/>
      <c r="AU1" s="211"/>
      <c r="AV1" s="211"/>
      <c r="AW1" s="211"/>
      <c r="AX1" s="211"/>
      <c r="AY1" s="211"/>
      <c r="AZ1" s="211"/>
    </row>
    <row r="2" spans="1:52" ht="13">
      <c r="C2" s="2"/>
    </row>
  </sheetData>
  <mergeCells count="1">
    <mergeCell ref="B1:AG1"/>
  </mergeCells>
  <pageMargins left="0.19685039370078741" right="0.19685039370078741" top="0.98425196850393704" bottom="0.6692913385826772" header="0.15748031496062992" footer="0.51181102362204722"/>
  <pageSetup paperSize="8" scale="32" orientation="landscape" r:id="rId1"/>
  <headerFooter alignWithMargins="0">
    <oddHeader>&amp;R&amp;F</oddHeader>
    <oddFooter>&amp;R&amp;1#&amp;"Calibri"&amp;8&amp;K737373General</oddFooter>
  </headerFooter>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General info</vt:lpstr>
      <vt:lpstr>Highlight of requirements</vt:lpstr>
      <vt:lpstr>Tetra Pak Invoicing routines</vt:lpstr>
      <vt:lpstr>Fuel surcharge model Road</vt:lpstr>
      <vt:lpstr>Fuel surcharge model Intermodal</vt:lpstr>
      <vt:lpstr>Fuel calculation</vt:lpstr>
      <vt:lpstr>Currency surcharge model</vt:lpstr>
      <vt:lpstr>Tetra Pak goods</vt:lpstr>
      <vt:lpstr>DeLaval goods</vt:lpstr>
      <vt:lpstr>'Currency surcharge model'!Druckbereich</vt:lpstr>
    </vt:vector>
  </TitlesOfParts>
  <Company>Tetra Pak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seengstranda</dc:creator>
  <cp:lastModifiedBy>lopem</cp:lastModifiedBy>
  <cp:lastPrinted>2013-10-04T15:07:50Z</cp:lastPrinted>
  <dcterms:created xsi:type="dcterms:W3CDTF">2011-09-30T12:27:40Z</dcterms:created>
  <dcterms:modified xsi:type="dcterms:W3CDTF">2019-10-23T06:37:31Z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5b55a0c-bcf3-45fe-8d6b-e30a646beadd_Enabled">
    <vt:lpwstr>True</vt:lpwstr>
  </property>
  <property fmtid="{D5CDD505-2E9C-101B-9397-08002B2CF9AE}" pid="3" name="MSIP_Label_25b55a0c-bcf3-45fe-8d6b-e30a646beadd_SiteId">
    <vt:lpwstr>d2d2794a-61cc-4823-9690-8e288fd554cc</vt:lpwstr>
  </property>
  <property fmtid="{D5CDD505-2E9C-101B-9397-08002B2CF9AE}" pid="4" name="MSIP_Label_25b55a0c-bcf3-45fe-8d6b-e30a646beadd_Ref">
    <vt:lpwstr>https://api.informationprotection.azure.com/api/d2d2794a-61cc-4823-9690-8e288fd554cc</vt:lpwstr>
  </property>
  <property fmtid="{D5CDD505-2E9C-101B-9397-08002B2CF9AE}" pid="5" name="MSIP_Label_25b55a0c-bcf3-45fe-8d6b-e30a646beadd_SetBy">
    <vt:lpwstr>SELINDHK@tetrapak.com</vt:lpwstr>
  </property>
  <property fmtid="{D5CDD505-2E9C-101B-9397-08002B2CF9AE}" pid="6" name="MSIP_Label_25b55a0c-bcf3-45fe-8d6b-e30a646beadd_SetDate">
    <vt:lpwstr>2017-10-01T19:19:26.1154308+02:00</vt:lpwstr>
  </property>
  <property fmtid="{D5CDD505-2E9C-101B-9397-08002B2CF9AE}" pid="7" name="MSIP_Label_25b55a0c-bcf3-45fe-8d6b-e30a646beadd_Name">
    <vt:lpwstr>Internal</vt:lpwstr>
  </property>
  <property fmtid="{D5CDD505-2E9C-101B-9397-08002B2CF9AE}" pid="8" name="MSIP_Label_25b55a0c-bcf3-45fe-8d6b-e30a646beadd_Application">
    <vt:lpwstr>Microsoft Azure Information Protection</vt:lpwstr>
  </property>
  <property fmtid="{D5CDD505-2E9C-101B-9397-08002B2CF9AE}" pid="9" name="MSIP_Label_25b55a0c-bcf3-45fe-8d6b-e30a646beadd_Extended_MSFT_Method">
    <vt:lpwstr>Manual</vt:lpwstr>
  </property>
  <property fmtid="{D5CDD505-2E9C-101B-9397-08002B2CF9AE}" pid="10" name="Sensitivity">
    <vt:lpwstr>Internal</vt:lpwstr>
  </property>
</Properties>
</file>